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chtikova.jana\Documents\rozpočet\2026\"/>
    </mc:Choice>
  </mc:AlternateContent>
  <xr:revisionPtr revIDLastSave="0" documentId="8_{2D33B6BF-987C-4A2A-B407-F538CBF849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počet 2026" sheetId="23" r:id="rId1"/>
    <sheet name="rozpočet 2025 čerpání" sheetId="22" r:id="rId2"/>
    <sheet name="rozpočet 2025" sheetId="21" r:id="rId3"/>
    <sheet name="rozpočet 2024 čerpání" sheetId="20" r:id="rId4"/>
    <sheet name="rozpočet 2024" sheetId="19" r:id="rId5"/>
    <sheet name="rozpocet_2023 čerpání" sheetId="18" r:id="rId6"/>
    <sheet name="rozpocet_2023" sheetId="17" r:id="rId7"/>
    <sheet name="rozpocet_2022 čerpání" sheetId="16" r:id="rId8"/>
    <sheet name="rozpocet_2022" sheetId="15" r:id="rId9"/>
    <sheet name="cerpani_2021" sheetId="14" r:id="rId10"/>
    <sheet name="rozpocet_2021" sheetId="12" r:id="rId11"/>
    <sheet name="cerpani_2020" sheetId="10" r:id="rId12"/>
    <sheet name="cerpani30_6_2021" sheetId="13" r:id="rId13"/>
    <sheet name="cerpani_2018" sheetId="3" r:id="rId14"/>
    <sheet name="2018_VYDAJE" sheetId="4" r:id="rId15"/>
    <sheet name="2018_prijmy" sheetId="6" r:id="rId16"/>
    <sheet name="2018" sheetId="1" r:id="rId17"/>
    <sheet name="cerpani_2019" sheetId="7" r:id="rId18"/>
    <sheet name="2019" sheetId="2" r:id="rId19"/>
    <sheet name="2019_CB" sheetId="5" r:id="rId20"/>
    <sheet name="2020" sheetId="8" r:id="rId21"/>
    <sheet name="2020zverejnit" sheetId="9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3" l="1"/>
  <c r="C42" i="23"/>
  <c r="H38" i="23"/>
  <c r="G12" i="23"/>
  <c r="G10" i="23"/>
  <c r="D42" i="22"/>
  <c r="C42" i="22"/>
  <c r="H38" i="22"/>
  <c r="H41" i="22" s="1"/>
  <c r="G12" i="22"/>
  <c r="G10" i="22"/>
  <c r="G38" i="22" l="1"/>
  <c r="G38" i="23"/>
  <c r="H41" i="23"/>
  <c r="G10" i="21"/>
  <c r="D42" i="21"/>
  <c r="C42" i="21"/>
  <c r="G12" i="21"/>
  <c r="H38" i="21"/>
  <c r="H4" i="20"/>
  <c r="H38" i="20"/>
  <c r="D42" i="20"/>
  <c r="C42" i="20"/>
  <c r="G12" i="20"/>
  <c r="G10" i="20"/>
  <c r="G38" i="20" l="1"/>
  <c r="H41" i="21"/>
  <c r="G38" i="21"/>
  <c r="H41" i="20"/>
  <c r="G10" i="19"/>
  <c r="G12" i="19"/>
  <c r="C42" i="19"/>
  <c r="G10" i="18"/>
  <c r="H4" i="18"/>
  <c r="D7" i="18"/>
  <c r="H38" i="19" l="1"/>
  <c r="D42" i="19"/>
  <c r="G38" i="19"/>
  <c r="D37" i="18"/>
  <c r="D32" i="18"/>
  <c r="D25" i="18"/>
  <c r="D11" i="18"/>
  <c r="D8" i="18"/>
  <c r="H13" i="18" s="1"/>
  <c r="H39" i="18" s="1"/>
  <c r="C44" i="18"/>
  <c r="G13" i="18"/>
  <c r="G11" i="18"/>
  <c r="G39" i="18" s="1"/>
  <c r="H41" i="19" l="1"/>
  <c r="D44" i="18"/>
  <c r="H42" i="18" s="1"/>
  <c r="G11" i="17"/>
  <c r="C42" i="17"/>
  <c r="H40" i="17"/>
  <c r="G13" i="17"/>
  <c r="G40" i="17" s="1"/>
  <c r="D42" i="17"/>
  <c r="C42" i="16"/>
  <c r="D33" i="16"/>
  <c r="D26" i="16"/>
  <c r="G13" i="16"/>
  <c r="G40" i="16" s="1"/>
  <c r="D7" i="16"/>
  <c r="D42" i="16" s="1"/>
  <c r="H4" i="16"/>
  <c r="H40" i="16" s="1"/>
  <c r="H43" i="16" s="1"/>
  <c r="H4" i="15"/>
  <c r="H40" i="15" s="1"/>
  <c r="D33" i="15"/>
  <c r="D26" i="15"/>
  <c r="D7" i="15"/>
  <c r="H43" i="17" l="1"/>
  <c r="C42" i="15"/>
  <c r="G13" i="15"/>
  <c r="G40" i="15" s="1"/>
  <c r="D42" i="15"/>
  <c r="H43" i="15" l="1"/>
  <c r="H3" i="14"/>
  <c r="D8" i="14"/>
  <c r="D7" i="14"/>
  <c r="D31" i="14"/>
  <c r="D25" i="14"/>
  <c r="D39" i="14" l="1"/>
  <c r="H38" i="14"/>
  <c r="C39" i="14"/>
  <c r="G11" i="14"/>
  <c r="G38" i="14" s="1"/>
  <c r="H41" i="14" l="1"/>
  <c r="H3" i="13"/>
  <c r="H37" i="13" s="1"/>
  <c r="D8" i="13"/>
  <c r="D23" i="13"/>
  <c r="C37" i="13"/>
  <c r="G10" i="13"/>
  <c r="G37" i="13" s="1"/>
  <c r="D37" i="13" l="1"/>
  <c r="C37" i="12"/>
  <c r="G10" i="12" l="1"/>
  <c r="G37" i="12" s="1"/>
  <c r="H42" i="10"/>
  <c r="D42" i="10"/>
  <c r="I42" i="10" s="1"/>
  <c r="C25" i="10"/>
  <c r="G11" i="10" s="1"/>
  <c r="G9" i="10"/>
  <c r="G8" i="10"/>
  <c r="G42" i="10" l="1"/>
  <c r="C42" i="10"/>
  <c r="C25" i="9"/>
  <c r="C41" i="9" s="1"/>
  <c r="F9" i="9"/>
  <c r="F8" i="9"/>
  <c r="F11" i="9" l="1"/>
  <c r="F41" i="9" s="1"/>
  <c r="C28" i="8"/>
  <c r="C44" i="8" s="1"/>
  <c r="H44" i="8"/>
  <c r="D34" i="8"/>
  <c r="D44" i="8" s="1"/>
  <c r="G11" i="8"/>
  <c r="G10" i="8"/>
  <c r="D35" i="7"/>
  <c r="H45" i="7"/>
  <c r="G13" i="8" l="1"/>
  <c r="G44" i="8" s="1"/>
  <c r="D45" i="7"/>
  <c r="G47" i="7" s="1"/>
  <c r="C45" i="7"/>
  <c r="G13" i="7"/>
  <c r="G11" i="7"/>
  <c r="G10" i="7"/>
  <c r="G45" i="7" l="1"/>
  <c r="C44" i="5"/>
  <c r="G13" i="5"/>
  <c r="G11" i="5"/>
  <c r="G10" i="5"/>
  <c r="G44" i="5" l="1"/>
  <c r="G10" i="2"/>
  <c r="G11" i="2"/>
  <c r="G13" i="2"/>
  <c r="D11" i="6" l="1"/>
  <c r="D27" i="4"/>
  <c r="D44" i="4"/>
  <c r="C44" i="4"/>
  <c r="D6" i="6" l="1"/>
  <c r="D16" i="6" l="1"/>
  <c r="D18" i="6" s="1"/>
  <c r="C16" i="6"/>
  <c r="D33" i="3"/>
  <c r="K24" i="3" s="1"/>
  <c r="C44" i="2" l="1"/>
  <c r="C33" i="3" l="1"/>
  <c r="G11" i="3"/>
  <c r="G33" i="3" s="1"/>
  <c r="G44" i="2" l="1"/>
  <c r="F11" i="1" l="1"/>
  <c r="F33" i="1" s="1"/>
  <c r="C33" i="1"/>
</calcChain>
</file>

<file path=xl/sharedStrings.xml><?xml version="1.0" encoding="utf-8"?>
<sst xmlns="http://schemas.openxmlformats.org/spreadsheetml/2006/main" count="1628" uniqueCount="170">
  <si>
    <t>ZŠ a MŠ OLŠANY</t>
  </si>
  <si>
    <t>NÁKLADY</t>
  </si>
  <si>
    <t>VÝNOSY</t>
  </si>
  <si>
    <t>potraviny</t>
  </si>
  <si>
    <t>stravné</t>
  </si>
  <si>
    <t>materiál-operativní evidence</t>
  </si>
  <si>
    <t>školné družina</t>
  </si>
  <si>
    <t>čistící prostředky</t>
  </si>
  <si>
    <t>školné MŠ</t>
  </si>
  <si>
    <t>kancel. materiál</t>
  </si>
  <si>
    <t>vybráno od žáků</t>
  </si>
  <si>
    <t>ochranné prac. pomůcky</t>
  </si>
  <si>
    <t>příspěvek zřizovatele</t>
  </si>
  <si>
    <t>materiál ZŠ, MŠ, ŠD, ŠJ</t>
  </si>
  <si>
    <t>materiál ONIV - SR</t>
  </si>
  <si>
    <t>ze SR</t>
  </si>
  <si>
    <t>elektřina</t>
  </si>
  <si>
    <t>voda</t>
  </si>
  <si>
    <t>plyn</t>
  </si>
  <si>
    <t xml:space="preserve"> </t>
  </si>
  <si>
    <t>opravy</t>
  </si>
  <si>
    <t>cestovné</t>
  </si>
  <si>
    <t>předplatné</t>
  </si>
  <si>
    <t>telefon</t>
  </si>
  <si>
    <t>ost. služby</t>
  </si>
  <si>
    <t>účetnictví</t>
  </si>
  <si>
    <t>poštovné</t>
  </si>
  <si>
    <t>popl.banka</t>
  </si>
  <si>
    <t>software</t>
  </si>
  <si>
    <t>platy SR</t>
  </si>
  <si>
    <t>DPP</t>
  </si>
  <si>
    <t>pojistné z mezd SR</t>
  </si>
  <si>
    <t>FKSP - SR</t>
  </si>
  <si>
    <t>ONIV</t>
  </si>
  <si>
    <t>zákonné pojištění zam.</t>
  </si>
  <si>
    <t>odpisy</t>
  </si>
  <si>
    <t>DDM</t>
  </si>
  <si>
    <t>pojištění škola</t>
  </si>
  <si>
    <t>celkem</t>
  </si>
  <si>
    <t>ZKRATKY</t>
  </si>
  <si>
    <t>SR</t>
  </si>
  <si>
    <t>státní rozpočet</t>
  </si>
  <si>
    <t>ostatní neinvestiční náklady hrazené ze státního rozpočtu</t>
  </si>
  <si>
    <t>dohody o provedení práce</t>
  </si>
  <si>
    <t>FKSP</t>
  </si>
  <si>
    <t>fond kulturních a sociálních potřeb</t>
  </si>
  <si>
    <t xml:space="preserve"> ROZPOČET NA ROK 2018</t>
  </si>
  <si>
    <t>ÚČET</t>
  </si>
  <si>
    <t>elektřina - rekonstrukce</t>
  </si>
  <si>
    <t>dary</t>
  </si>
  <si>
    <t>Výhled 2020</t>
  </si>
  <si>
    <t>Náklady</t>
  </si>
  <si>
    <t>Výhled 2021</t>
  </si>
  <si>
    <t>Výnosy</t>
  </si>
  <si>
    <t xml:space="preserve"> POUŽITÉ  ZKRATKY</t>
  </si>
  <si>
    <t>ROZPOČET NA ROK 2019</t>
  </si>
  <si>
    <t>a čerpání za rok 2018</t>
  </si>
  <si>
    <t>rozpočet</t>
  </si>
  <si>
    <t>VÝDAJE</t>
  </si>
  <si>
    <t>skutečnost</t>
  </si>
  <si>
    <t>PŘÍJMY</t>
  </si>
  <si>
    <t>příspěvek ze SR</t>
  </si>
  <si>
    <t>pojistné zřizovatel</t>
  </si>
  <si>
    <t>materiál projekt šablony ZŠ</t>
  </si>
  <si>
    <t>materiál projekt LNT</t>
  </si>
  <si>
    <t>služby projekt šablony ZŠ</t>
  </si>
  <si>
    <t>služby projekt LNT</t>
  </si>
  <si>
    <t>mzdy projekt LNT</t>
  </si>
  <si>
    <t>pojistné projekt šablony ZŠ</t>
  </si>
  <si>
    <t>FKSP projekt šablony ZŠ</t>
  </si>
  <si>
    <t>majetek projekt LNT</t>
  </si>
  <si>
    <t>stravné projekt LNT</t>
  </si>
  <si>
    <t>672020  672021</t>
  </si>
  <si>
    <t>projekt šablony ZŠ</t>
  </si>
  <si>
    <t>majetek šablony ZŠ</t>
  </si>
  <si>
    <t>projekt LNT</t>
  </si>
  <si>
    <t>Z</t>
  </si>
  <si>
    <t>zřizovatel</t>
  </si>
  <si>
    <t>platy Z</t>
  </si>
  <si>
    <t>pojistné Z</t>
  </si>
  <si>
    <t>mzdové nákl projekt šablony ZŠ</t>
  </si>
  <si>
    <t>mzdové náklady projekt LNT</t>
  </si>
  <si>
    <t>Výdaje</t>
  </si>
  <si>
    <t>Příjmy</t>
  </si>
  <si>
    <t>služby projekt šablony II</t>
  </si>
  <si>
    <t>pojistné projekt šablony II</t>
  </si>
  <si>
    <t>materiál projekt šablony II</t>
  </si>
  <si>
    <t>mzdové nákl projekt šablony II</t>
  </si>
  <si>
    <t>LNT</t>
  </si>
  <si>
    <t>letní nepobytové tábory</t>
  </si>
  <si>
    <t xml:space="preserve">materiál projekt šablony </t>
  </si>
  <si>
    <t xml:space="preserve">služby projekt šablony </t>
  </si>
  <si>
    <t xml:space="preserve">mzdové náklady projekt šablony </t>
  </si>
  <si>
    <t xml:space="preserve">pojistné projekt šablony </t>
  </si>
  <si>
    <t xml:space="preserve">FKSP projekt šablony </t>
  </si>
  <si>
    <t xml:space="preserve">majetek šablony </t>
  </si>
  <si>
    <t xml:space="preserve">projekt šablony </t>
  </si>
  <si>
    <t xml:space="preserve">od zřizovatele </t>
  </si>
  <si>
    <t>čerpání obec</t>
  </si>
  <si>
    <t>ROZPOČET NA ROK 2020</t>
  </si>
  <si>
    <t>ZŠ a MŠ OLŠANY   ROZPOČET NA ROK  2020</t>
  </si>
  <si>
    <t>672020-21</t>
  </si>
  <si>
    <t>NÁKLADY - výdaje</t>
  </si>
  <si>
    <t>VÝNOSY - příjmy</t>
  </si>
  <si>
    <t>Výhled 2022</t>
  </si>
  <si>
    <t>drobný dlouhodobý majetek</t>
  </si>
  <si>
    <t>čerpání 2020</t>
  </si>
  <si>
    <t>ostatní výnosy</t>
  </si>
  <si>
    <t>příjmy 2020</t>
  </si>
  <si>
    <t>527xxx</t>
  </si>
  <si>
    <t>platy SR + náhrady DPN</t>
  </si>
  <si>
    <t>DDM z ONIV</t>
  </si>
  <si>
    <t>ZŠ a MŠ OLŠANY   ROZPOČET NA ROK  2021</t>
  </si>
  <si>
    <t>opravy - zahrada</t>
  </si>
  <si>
    <t>Výhled 2023</t>
  </si>
  <si>
    <t>čerpání k 30.6.</t>
  </si>
  <si>
    <t>stav k 30.6.</t>
  </si>
  <si>
    <t>čerpání k 31.12.2022</t>
  </si>
  <si>
    <t>opravy a udržování</t>
  </si>
  <si>
    <t>respirátory roušky - dar státu</t>
  </si>
  <si>
    <t>svačinky</t>
  </si>
  <si>
    <t>nájemné</t>
  </si>
  <si>
    <t>dar státu testy</t>
  </si>
  <si>
    <t>ost. Výnosy</t>
  </si>
  <si>
    <t>zisk za období</t>
  </si>
  <si>
    <t>Výhled 2024</t>
  </si>
  <si>
    <t>ZŠ a MŠ OLŠANY   ROZPOČET NA ROK  2022</t>
  </si>
  <si>
    <t>platy a DPP  Z</t>
  </si>
  <si>
    <t>ZŠ a MŠ OLŠANY   Čerpání rozpočtu 2021</t>
  </si>
  <si>
    <t>ostatní služby ONIV - SR</t>
  </si>
  <si>
    <t>FKSP zřizovatel</t>
  </si>
  <si>
    <t>testy dar státu</t>
  </si>
  <si>
    <t>ČERPÁNÍ</t>
  </si>
  <si>
    <t>pronájem internet</t>
  </si>
  <si>
    <t xml:space="preserve">pronájem   </t>
  </si>
  <si>
    <t>NPO digitalizace</t>
  </si>
  <si>
    <t>NPO prevence</t>
  </si>
  <si>
    <t>NPO doučování</t>
  </si>
  <si>
    <t>Výhled 2025</t>
  </si>
  <si>
    <t>ZŠ a MŠ OLŠANY   ROZPOČET NA ROK  2023</t>
  </si>
  <si>
    <t>návrh</t>
  </si>
  <si>
    <t>materiál projekt šablony ZŠ+OP JAK</t>
  </si>
  <si>
    <t>službyl projekt šablony ZŠ+OP JAK</t>
  </si>
  <si>
    <t>mzdy projekt šablony ZŠ+OP JAK</t>
  </si>
  <si>
    <t>pojistné  projekt šablony ZŠ+OP JAK</t>
  </si>
  <si>
    <t>fksp projekt šablony ZŠ+OP JAK</t>
  </si>
  <si>
    <t>materiálDDM</t>
  </si>
  <si>
    <t>čerpání</t>
  </si>
  <si>
    <t>ostatní náklady</t>
  </si>
  <si>
    <t xml:space="preserve"> projekt šablony OP JAK</t>
  </si>
  <si>
    <t>projekt šablony šablony III.</t>
  </si>
  <si>
    <t>ZŠ a MŠ OLŠANY   ROZPOČET NA ROK  2024</t>
  </si>
  <si>
    <t>Výhled 2026</t>
  </si>
  <si>
    <t>OON SR</t>
  </si>
  <si>
    <t>ZŠ a MŠ OLŠANY   ROZPOČET NA ROK  2025</t>
  </si>
  <si>
    <t>Výhled 2027</t>
  </si>
  <si>
    <t>ostatní služby ONIV - Z</t>
  </si>
  <si>
    <t>DDM z ONIV  Z</t>
  </si>
  <si>
    <t>materiál ONIV - Z</t>
  </si>
  <si>
    <t>ZŠ a MŠ OLŠANY   ROZPOČET NA ROK  2026</t>
  </si>
  <si>
    <t>ostatní neinvestiční náklady hrazené zřizovatel</t>
  </si>
  <si>
    <t>materiál projekt šablony ZŠ+OP JAK II.</t>
  </si>
  <si>
    <t>službyl projekt šablony ZŠ+OP JAK II.</t>
  </si>
  <si>
    <t>mzdy projekt šablony ZŠ+OP JAK II.</t>
  </si>
  <si>
    <t xml:space="preserve"> projekt šablony OP JAK II.</t>
  </si>
  <si>
    <t>pojistné  projekt šablony ZŠ+OP JAK II.</t>
  </si>
  <si>
    <t>fksp projekt šablony ZŠ+OP JAK II.</t>
  </si>
  <si>
    <t>materiálDDM šablony OP JAK II.</t>
  </si>
  <si>
    <t>Výhled 2028</t>
  </si>
  <si>
    <t>Větší nárůst částek na účtech z důvodu změny financování neped. prac + ONIV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</si>
</sst>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8" formatCode="#,##0.00\ &quot;Kč&quot;;[Red]\-#,##0.00\ &quot;Kč&quot;"/>
    <numFmt numFmtId="164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color theme="6" tint="-0.249977111117893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6" fontId="3" fillId="0" borderId="1" xfId="0" applyNumberFormat="1" applyFont="1" applyBorder="1"/>
    <xf numFmtId="0" fontId="5" fillId="0" borderId="1" xfId="0" applyFont="1" applyBorder="1"/>
    <xf numFmtId="6" fontId="5" fillId="0" borderId="1" xfId="0" applyNumberFormat="1" applyFont="1" applyBorder="1"/>
    <xf numFmtId="6" fontId="0" fillId="0" borderId="0" xfId="0" applyNumberFormat="1"/>
    <xf numFmtId="6" fontId="6" fillId="0" borderId="1" xfId="0" applyNumberFormat="1" applyFont="1" applyBorder="1"/>
    <xf numFmtId="6" fontId="3" fillId="0" borderId="2" xfId="0" applyNumberFormat="1" applyFont="1" applyBorder="1"/>
    <xf numFmtId="0" fontId="3" fillId="0" borderId="2" xfId="0" applyFont="1" applyBorder="1"/>
    <xf numFmtId="0" fontId="0" fillId="0" borderId="1" xfId="0" applyBorder="1"/>
    <xf numFmtId="0" fontId="3" fillId="0" borderId="7" xfId="0" applyFont="1" applyBorder="1"/>
    <xf numFmtId="6" fontId="3" fillId="0" borderId="7" xfId="0" applyNumberFormat="1" applyFont="1" applyBorder="1"/>
    <xf numFmtId="6" fontId="0" fillId="0" borderId="7" xfId="0" applyNumberFormat="1" applyBorder="1"/>
    <xf numFmtId="6" fontId="4" fillId="0" borderId="8" xfId="0" applyNumberFormat="1" applyFont="1" applyBorder="1"/>
    <xf numFmtId="6" fontId="4" fillId="0" borderId="4" xfId="0" applyNumberFormat="1" applyFont="1" applyBorder="1"/>
    <xf numFmtId="6" fontId="4" fillId="0" borderId="5" xfId="0" applyNumberFormat="1" applyFont="1" applyBorder="1"/>
    <xf numFmtId="0" fontId="4" fillId="0" borderId="6" xfId="0" applyFont="1" applyBorder="1"/>
    <xf numFmtId="0" fontId="0" fillId="0" borderId="0" xfId="0" applyAlignment="1">
      <alignment horizontal="center"/>
    </xf>
    <xf numFmtId="0" fontId="7" fillId="0" borderId="0" xfId="0" applyFont="1"/>
    <xf numFmtId="0" fontId="8" fillId="0" borderId="1" xfId="0" applyFont="1" applyBorder="1"/>
    <xf numFmtId="0" fontId="8" fillId="0" borderId="7" xfId="0" applyFont="1" applyBorder="1"/>
    <xf numFmtId="0" fontId="0" fillId="0" borderId="6" xfId="0" applyBorder="1"/>
    <xf numFmtId="0" fontId="8" fillId="0" borderId="2" xfId="0" applyFont="1" applyBorder="1"/>
    <xf numFmtId="0" fontId="0" fillId="0" borderId="4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6" fontId="0" fillId="0" borderId="0" xfId="0" applyNumberFormat="1" applyAlignment="1">
      <alignment horizontal="right"/>
    </xf>
    <xf numFmtId="6" fontId="3" fillId="0" borderId="9" xfId="0" applyNumberFormat="1" applyFont="1" applyBorder="1"/>
    <xf numFmtId="6" fontId="3" fillId="0" borderId="10" xfId="0" applyNumberFormat="1" applyFont="1" applyBorder="1"/>
    <xf numFmtId="6" fontId="6" fillId="0" borderId="10" xfId="0" applyNumberFormat="1" applyFont="1" applyBorder="1"/>
    <xf numFmtId="0" fontId="0" fillId="0" borderId="10" xfId="0" applyBorder="1"/>
    <xf numFmtId="6" fontId="0" fillId="0" borderId="11" xfId="0" applyNumberFormat="1" applyBorder="1"/>
    <xf numFmtId="6" fontId="4" fillId="0" borderId="3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8" fontId="3" fillId="0" borderId="2" xfId="0" applyNumberFormat="1" applyFont="1" applyBorder="1"/>
    <xf numFmtId="8" fontId="3" fillId="0" borderId="1" xfId="0" applyNumberFormat="1" applyFont="1" applyBorder="1"/>
    <xf numFmtId="8" fontId="6" fillId="0" borderId="1" xfId="0" applyNumberFormat="1" applyFont="1" applyBorder="1"/>
    <xf numFmtId="8" fontId="5" fillId="0" borderId="1" xfId="0" applyNumberFormat="1" applyFont="1" applyBorder="1"/>
    <xf numFmtId="8" fontId="3" fillId="0" borderId="7" xfId="0" applyNumberFormat="1" applyFont="1" applyBorder="1"/>
    <xf numFmtId="8" fontId="4" fillId="0" borderId="4" xfId="0" applyNumberFormat="1" applyFont="1" applyBorder="1"/>
    <xf numFmtId="8" fontId="3" fillId="0" borderId="13" xfId="0" applyNumberFormat="1" applyFont="1" applyBorder="1"/>
    <xf numFmtId="8" fontId="3" fillId="0" borderId="12" xfId="0" applyNumberFormat="1" applyFont="1" applyBorder="1"/>
    <xf numFmtId="0" fontId="6" fillId="0" borderId="1" xfId="0" applyFont="1" applyBorder="1"/>
    <xf numFmtId="3" fontId="3" fillId="0" borderId="1" xfId="0" applyNumberFormat="1" applyFont="1" applyBorder="1"/>
    <xf numFmtId="8" fontId="0" fillId="0" borderId="0" xfId="0" applyNumberFormat="1"/>
    <xf numFmtId="0" fontId="8" fillId="2" borderId="1" xfId="0" applyFont="1" applyFill="1" applyBorder="1"/>
    <xf numFmtId="0" fontId="3" fillId="2" borderId="1" xfId="0" applyFont="1" applyFill="1" applyBorder="1"/>
    <xf numFmtId="6" fontId="5" fillId="2" borderId="1" xfId="0" applyNumberFormat="1" applyFont="1" applyFill="1" applyBorder="1"/>
    <xf numFmtId="8" fontId="5" fillId="2" borderId="1" xfId="0" applyNumberFormat="1" applyFont="1" applyFill="1" applyBorder="1"/>
    <xf numFmtId="6" fontId="3" fillId="2" borderId="1" xfId="0" applyNumberFormat="1" applyFont="1" applyFill="1" applyBorder="1"/>
    <xf numFmtId="8" fontId="3" fillId="2" borderId="1" xfId="0" applyNumberFormat="1" applyFont="1" applyFill="1" applyBorder="1"/>
    <xf numFmtId="0" fontId="8" fillId="2" borderId="7" xfId="0" applyFont="1" applyFill="1" applyBorder="1"/>
    <xf numFmtId="6" fontId="5" fillId="2" borderId="7" xfId="0" applyNumberFormat="1" applyFont="1" applyFill="1" applyBorder="1"/>
    <xf numFmtId="8" fontId="5" fillId="2" borderId="7" xfId="0" applyNumberFormat="1" applyFont="1" applyFill="1" applyBorder="1"/>
    <xf numFmtId="0" fontId="5" fillId="2" borderId="1" xfId="0" applyFont="1" applyFill="1" applyBorder="1"/>
    <xf numFmtId="0" fontId="3" fillId="2" borderId="0" xfId="0" applyFont="1" applyFill="1"/>
    <xf numFmtId="8" fontId="5" fillId="2" borderId="12" xfId="0" applyNumberFormat="1" applyFont="1" applyFill="1" applyBorder="1"/>
    <xf numFmtId="8" fontId="3" fillId="2" borderId="12" xfId="0" applyNumberFormat="1" applyFont="1" applyFill="1" applyBorder="1"/>
    <xf numFmtId="0" fontId="8" fillId="3" borderId="1" xfId="0" applyFont="1" applyFill="1" applyBorder="1"/>
    <xf numFmtId="0" fontId="3" fillId="3" borderId="1" xfId="0" applyFont="1" applyFill="1" applyBorder="1"/>
    <xf numFmtId="6" fontId="5" fillId="3" borderId="1" xfId="0" applyNumberFormat="1" applyFont="1" applyFill="1" applyBorder="1"/>
    <xf numFmtId="8" fontId="5" fillId="3" borderId="1" xfId="0" applyNumberFormat="1" applyFont="1" applyFill="1" applyBorder="1"/>
    <xf numFmtId="6" fontId="3" fillId="3" borderId="1" xfId="0" applyNumberFormat="1" applyFont="1" applyFill="1" applyBorder="1"/>
    <xf numFmtId="8" fontId="3" fillId="3" borderId="1" xfId="0" applyNumberFormat="1" applyFont="1" applyFill="1" applyBorder="1"/>
    <xf numFmtId="0" fontId="9" fillId="3" borderId="1" xfId="0" applyFont="1" applyFill="1" applyBorder="1"/>
    <xf numFmtId="8" fontId="3" fillId="3" borderId="12" xfId="0" applyNumberFormat="1" applyFont="1" applyFill="1" applyBorder="1"/>
    <xf numFmtId="0" fontId="8" fillId="3" borderId="7" xfId="0" applyFont="1" applyFill="1" applyBorder="1"/>
    <xf numFmtId="0" fontId="5" fillId="3" borderId="1" xfId="0" applyFont="1" applyFill="1" applyBorder="1"/>
    <xf numFmtId="6" fontId="5" fillId="3" borderId="7" xfId="0" applyNumberFormat="1" applyFont="1" applyFill="1" applyBorder="1"/>
    <xf numFmtId="8" fontId="5" fillId="3" borderId="7" xfId="0" applyNumberFormat="1" applyFont="1" applyFill="1" applyBorder="1"/>
    <xf numFmtId="6" fontId="6" fillId="4" borderId="1" xfId="0" applyNumberFormat="1" applyFont="1" applyFill="1" applyBorder="1"/>
    <xf numFmtId="6" fontId="5" fillId="4" borderId="1" xfId="0" applyNumberFormat="1" applyFont="1" applyFill="1" applyBorder="1"/>
    <xf numFmtId="6" fontId="3" fillId="4" borderId="1" xfId="0" applyNumberFormat="1" applyFont="1" applyFill="1" applyBorder="1"/>
    <xf numFmtId="6" fontId="5" fillId="4" borderId="7" xfId="0" applyNumberFormat="1" applyFont="1" applyFill="1" applyBorder="1"/>
    <xf numFmtId="6" fontId="3" fillId="4" borderId="7" xfId="0" applyNumberFormat="1" applyFont="1" applyFill="1" applyBorder="1"/>
    <xf numFmtId="6" fontId="4" fillId="0" borderId="0" xfId="0" applyNumberFormat="1" applyFont="1"/>
    <xf numFmtId="0" fontId="0" fillId="4" borderId="4" xfId="0" applyFill="1" applyBorder="1"/>
    <xf numFmtId="0" fontId="8" fillId="4" borderId="2" xfId="0" applyFont="1" applyFill="1" applyBorder="1"/>
    <xf numFmtId="0" fontId="3" fillId="4" borderId="2" xfId="0" applyFont="1" applyFill="1" applyBorder="1"/>
    <xf numFmtId="6" fontId="3" fillId="4" borderId="2" xfId="0" applyNumberFormat="1" applyFont="1" applyFill="1" applyBorder="1"/>
    <xf numFmtId="0" fontId="3" fillId="4" borderId="1" xfId="0" applyFont="1" applyFill="1" applyBorder="1"/>
    <xf numFmtId="0" fontId="8" fillId="4" borderId="1" xfId="0" applyFont="1" applyFill="1" applyBorder="1"/>
    <xf numFmtId="0" fontId="9" fillId="4" borderId="1" xfId="0" applyFont="1" applyFill="1" applyBorder="1"/>
    <xf numFmtId="0" fontId="5" fillId="4" borderId="1" xfId="0" applyFont="1" applyFill="1" applyBorder="1"/>
    <xf numFmtId="0" fontId="3" fillId="4" borderId="0" xfId="0" applyFont="1" applyFill="1"/>
    <xf numFmtId="3" fontId="3" fillId="4" borderId="1" xfId="0" applyNumberFormat="1" applyFont="1" applyFill="1" applyBorder="1"/>
    <xf numFmtId="0" fontId="0" fillId="4" borderId="1" xfId="0" applyFill="1" applyBorder="1"/>
    <xf numFmtId="0" fontId="8" fillId="4" borderId="7" xfId="0" applyFont="1" applyFill="1" applyBorder="1"/>
    <xf numFmtId="0" fontId="3" fillId="4" borderId="7" xfId="0" applyFont="1" applyFill="1" applyBorder="1"/>
    <xf numFmtId="0" fontId="0" fillId="4" borderId="6" xfId="0" applyFill="1" applyBorder="1"/>
    <xf numFmtId="0" fontId="4" fillId="4" borderId="6" xfId="0" applyFont="1" applyFill="1" applyBorder="1"/>
    <xf numFmtId="6" fontId="4" fillId="4" borderId="5" xfId="0" applyNumberFormat="1" applyFont="1" applyFill="1" applyBorder="1"/>
    <xf numFmtId="6" fontId="4" fillId="4" borderId="4" xfId="0" applyNumberFormat="1" applyFont="1" applyFill="1" applyBorder="1"/>
    <xf numFmtId="6" fontId="4" fillId="4" borderId="8" xfId="0" applyNumberFormat="1" applyFont="1" applyFill="1" applyBorder="1"/>
    <xf numFmtId="0" fontId="0" fillId="4" borderId="0" xfId="0" applyFill="1"/>
    <xf numFmtId="6" fontId="4" fillId="4" borderId="0" xfId="0" applyNumberFormat="1" applyFont="1" applyFill="1"/>
    <xf numFmtId="6" fontId="0" fillId="4" borderId="0" xfId="0" applyNumberFormat="1" applyFill="1"/>
    <xf numFmtId="0" fontId="7" fillId="4" borderId="0" xfId="0" applyFont="1" applyFill="1"/>
    <xf numFmtId="0" fontId="10" fillId="0" borderId="4" xfId="0" applyFont="1" applyBorder="1"/>
    <xf numFmtId="6" fontId="6" fillId="0" borderId="2" xfId="0" applyNumberFormat="1" applyFont="1" applyBorder="1"/>
    <xf numFmtId="6" fontId="6" fillId="4" borderId="7" xfId="0" applyNumberFormat="1" applyFont="1" applyFill="1" applyBorder="1"/>
    <xf numFmtId="6" fontId="11" fillId="4" borderId="1" xfId="0" applyNumberFormat="1" applyFont="1" applyFill="1" applyBorder="1"/>
    <xf numFmtId="6" fontId="11" fillId="0" borderId="1" xfId="0" applyNumberFormat="1" applyFont="1" applyBorder="1"/>
    <xf numFmtId="0" fontId="12" fillId="0" borderId="0" xfId="0" applyFont="1"/>
    <xf numFmtId="6" fontId="12" fillId="0" borderId="0" xfId="0" applyNumberFormat="1" applyFont="1"/>
    <xf numFmtId="0" fontId="13" fillId="2" borderId="1" xfId="0" applyFont="1" applyFill="1" applyBorder="1"/>
    <xf numFmtId="0" fontId="13" fillId="0" borderId="1" xfId="0" applyFont="1" applyBorder="1"/>
    <xf numFmtId="3" fontId="8" fillId="0" borderId="1" xfId="0" applyNumberFormat="1" applyFont="1" applyBorder="1"/>
    <xf numFmtId="0" fontId="14" fillId="3" borderId="1" xfId="0" applyFont="1" applyFill="1" applyBorder="1" applyAlignment="1">
      <alignment horizontal="right"/>
    </xf>
    <xf numFmtId="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6" fontId="3" fillId="2" borderId="10" xfId="0" applyNumberFormat="1" applyFont="1" applyFill="1" applyBorder="1"/>
    <xf numFmtId="6" fontId="3" fillId="3" borderId="10" xfId="0" applyNumberFormat="1" applyFont="1" applyFill="1" applyBorder="1"/>
    <xf numFmtId="6" fontId="5" fillId="2" borderId="10" xfId="0" applyNumberFormat="1" applyFont="1" applyFill="1" applyBorder="1"/>
    <xf numFmtId="164" fontId="0" fillId="0" borderId="10" xfId="0" applyNumberFormat="1" applyBorder="1"/>
    <xf numFmtId="6" fontId="4" fillId="0" borderId="1" xfId="0" applyNumberFormat="1" applyFont="1" applyBorder="1"/>
    <xf numFmtId="6" fontId="5" fillId="0" borderId="7" xfId="0" applyNumberFormat="1" applyFont="1" applyBorder="1"/>
    <xf numFmtId="0" fontId="10" fillId="0" borderId="0" xfId="0" applyFont="1"/>
    <xf numFmtId="0" fontId="13" fillId="4" borderId="1" xfId="0" applyFont="1" applyFill="1" applyBorder="1"/>
    <xf numFmtId="6" fontId="5" fillId="4" borderId="10" xfId="0" applyNumberFormat="1" applyFont="1" applyFill="1" applyBorder="1"/>
    <xf numFmtId="6" fontId="5" fillId="4" borderId="11" xfId="0" applyNumberFormat="1" applyFont="1" applyFill="1" applyBorder="1"/>
    <xf numFmtId="0" fontId="2" fillId="4" borderId="4" xfId="0" applyFont="1" applyFill="1" applyBorder="1"/>
    <xf numFmtId="0" fontId="13" fillId="0" borderId="2" xfId="0" applyFont="1" applyBorder="1"/>
    <xf numFmtId="0" fontId="5" fillId="0" borderId="2" xfId="0" applyFont="1" applyBorder="1"/>
    <xf numFmtId="6" fontId="5" fillId="0" borderId="2" xfId="0" applyNumberFormat="1" applyFont="1" applyBorder="1"/>
    <xf numFmtId="6" fontId="5" fillId="4" borderId="9" xfId="0" applyNumberFormat="1" applyFont="1" applyFill="1" applyBorder="1"/>
    <xf numFmtId="0" fontId="16" fillId="3" borderId="1" xfId="0" applyFont="1" applyFill="1" applyBorder="1" applyAlignment="1">
      <alignment horizontal="right"/>
    </xf>
    <xf numFmtId="0" fontId="13" fillId="3" borderId="1" xfId="0" applyFont="1" applyFill="1" applyBorder="1"/>
    <xf numFmtId="3" fontId="13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/>
    <xf numFmtId="0" fontId="13" fillId="0" borderId="7" xfId="0" applyFont="1" applyBorder="1"/>
    <xf numFmtId="0" fontId="13" fillId="3" borderId="7" xfId="0" applyFont="1" applyFill="1" applyBorder="1"/>
    <xf numFmtId="0" fontId="5" fillId="0" borderId="7" xfId="0" applyFont="1" applyBorder="1"/>
    <xf numFmtId="0" fontId="2" fillId="0" borderId="6" xfId="0" applyFont="1" applyBorder="1"/>
    <xf numFmtId="0" fontId="17" fillId="0" borderId="6" xfId="0" applyFont="1" applyBorder="1"/>
    <xf numFmtId="6" fontId="17" fillId="0" borderId="5" xfId="0" applyNumberFormat="1" applyFont="1" applyBorder="1"/>
    <xf numFmtId="6" fontId="17" fillId="4" borderId="4" xfId="0" applyNumberFormat="1" applyFont="1" applyFill="1" applyBorder="1"/>
    <xf numFmtId="6" fontId="17" fillId="0" borderId="1" xfId="0" applyNumberFormat="1" applyFont="1" applyBorder="1"/>
    <xf numFmtId="0" fontId="4" fillId="0" borderId="0" xfId="0" applyFont="1"/>
    <xf numFmtId="8" fontId="5" fillId="4" borderId="9" xfId="0" applyNumberFormat="1" applyFont="1" applyFill="1" applyBorder="1"/>
    <xf numFmtId="8" fontId="5" fillId="4" borderId="10" xfId="0" applyNumberFormat="1" applyFont="1" applyFill="1" applyBorder="1"/>
    <xf numFmtId="8" fontId="5" fillId="4" borderId="11" xfId="0" applyNumberFormat="1" applyFont="1" applyFill="1" applyBorder="1"/>
    <xf numFmtId="8" fontId="17" fillId="4" borderId="4" xfId="0" applyNumberFormat="1" applyFont="1" applyFill="1" applyBorder="1"/>
    <xf numFmtId="164" fontId="3" fillId="0" borderId="1" xfId="0" applyNumberFormat="1" applyFont="1" applyBorder="1"/>
    <xf numFmtId="8" fontId="4" fillId="0" borderId="1" xfId="0" applyNumberFormat="1" applyFont="1" applyBorder="1"/>
    <xf numFmtId="0" fontId="5" fillId="5" borderId="1" xfId="0" applyFont="1" applyFill="1" applyBorder="1"/>
    <xf numFmtId="8" fontId="5" fillId="2" borderId="10" xfId="0" applyNumberFormat="1" applyFont="1" applyFill="1" applyBorder="1"/>
    <xf numFmtId="8" fontId="5" fillId="3" borderId="10" xfId="0" applyNumberFormat="1" applyFont="1" applyFill="1" applyBorder="1"/>
    <xf numFmtId="3" fontId="13" fillId="5" borderId="1" xfId="0" applyNumberFormat="1" applyFont="1" applyFill="1" applyBorder="1"/>
    <xf numFmtId="6" fontId="5" fillId="5" borderId="1" xfId="0" applyNumberFormat="1" applyFont="1" applyFill="1" applyBorder="1"/>
    <xf numFmtId="164" fontId="2" fillId="5" borderId="1" xfId="0" applyNumberFormat="1" applyFont="1" applyFill="1" applyBorder="1"/>
    <xf numFmtId="164" fontId="3" fillId="5" borderId="1" xfId="0" applyNumberFormat="1" applyFont="1" applyFill="1" applyBorder="1"/>
    <xf numFmtId="0" fontId="13" fillId="5" borderId="1" xfId="0" applyFont="1" applyFill="1" applyBorder="1"/>
    <xf numFmtId="8" fontId="5" fillId="5" borderId="10" xfId="0" applyNumberFormat="1" applyFont="1" applyFill="1" applyBorder="1"/>
    <xf numFmtId="0" fontId="13" fillId="6" borderId="1" xfId="0" applyFont="1" applyFill="1" applyBorder="1"/>
    <xf numFmtId="0" fontId="5" fillId="6" borderId="1" xfId="0" applyFont="1" applyFill="1" applyBorder="1"/>
    <xf numFmtId="6" fontId="5" fillId="6" borderId="1" xfId="0" applyNumberFormat="1" applyFont="1" applyFill="1" applyBorder="1"/>
    <xf numFmtId="8" fontId="5" fillId="6" borderId="10" xfId="0" applyNumberFormat="1" applyFont="1" applyFill="1" applyBorder="1"/>
    <xf numFmtId="0" fontId="18" fillId="0" borderId="0" xfId="0" applyFont="1" applyAlignment="1">
      <alignment horizontal="center" vertical="center"/>
    </xf>
    <xf numFmtId="164" fontId="3" fillId="6" borderId="1" xfId="0" applyNumberFormat="1" applyFont="1" applyFill="1" applyBorder="1"/>
    <xf numFmtId="164" fontId="5" fillId="4" borderId="1" xfId="0" applyNumberFormat="1" applyFont="1" applyFill="1" applyBorder="1"/>
    <xf numFmtId="3" fontId="13" fillId="6" borderId="1" xfId="0" applyNumberFormat="1" applyFont="1" applyFill="1" applyBorder="1"/>
    <xf numFmtId="164" fontId="2" fillId="6" borderId="1" xfId="0" applyNumberFormat="1" applyFont="1" applyFill="1" applyBorder="1"/>
    <xf numFmtId="0" fontId="0" fillId="0" borderId="11" xfId="0" applyBorder="1"/>
    <xf numFmtId="8" fontId="17" fillId="4" borderId="6" xfId="0" applyNumberFormat="1" applyFont="1" applyFill="1" applyBorder="1"/>
    <xf numFmtId="0" fontId="13" fillId="2" borderId="7" xfId="0" applyFont="1" applyFill="1" applyBorder="1"/>
    <xf numFmtId="8" fontId="5" fillId="2" borderId="11" xfId="0" applyNumberFormat="1" applyFont="1" applyFill="1" applyBorder="1"/>
    <xf numFmtId="0" fontId="2" fillId="3" borderId="1" xfId="0" applyFont="1" applyFill="1" applyBorder="1"/>
    <xf numFmtId="8" fontId="5" fillId="3" borderId="11" xfId="0" applyNumberFormat="1" applyFont="1" applyFill="1" applyBorder="1"/>
    <xf numFmtId="164" fontId="3" fillId="3" borderId="1" xfId="0" applyNumberFormat="1" applyFont="1" applyFill="1" applyBorder="1"/>
    <xf numFmtId="164" fontId="3" fillId="7" borderId="1" xfId="0" applyNumberFormat="1" applyFont="1" applyFill="1" applyBorder="1"/>
    <xf numFmtId="0" fontId="13" fillId="8" borderId="1" xfId="0" applyFont="1" applyFill="1" applyBorder="1"/>
    <xf numFmtId="0" fontId="5" fillId="8" borderId="1" xfId="0" applyFont="1" applyFill="1" applyBorder="1"/>
    <xf numFmtId="6" fontId="5" fillId="8" borderId="1" xfId="0" applyNumberFormat="1" applyFont="1" applyFill="1" applyBorder="1"/>
    <xf numFmtId="164" fontId="5" fillId="8" borderId="1" xfId="0" applyNumberFormat="1" applyFont="1" applyFill="1" applyBorder="1"/>
    <xf numFmtId="164" fontId="3" fillId="8" borderId="1" xfId="0" applyNumberFormat="1" applyFont="1" applyFill="1" applyBorder="1"/>
    <xf numFmtId="8" fontId="5" fillId="8" borderId="10" xfId="0" applyNumberFormat="1" applyFont="1" applyFill="1" applyBorder="1"/>
    <xf numFmtId="0" fontId="13" fillId="9" borderId="1" xfId="0" applyFont="1" applyFill="1" applyBorder="1"/>
    <xf numFmtId="0" fontId="5" fillId="9" borderId="1" xfId="0" applyFont="1" applyFill="1" applyBorder="1"/>
    <xf numFmtId="6" fontId="5" fillId="9" borderId="1" xfId="0" applyNumberFormat="1" applyFont="1" applyFill="1" applyBorder="1"/>
    <xf numFmtId="8" fontId="5" fillId="9" borderId="10" xfId="0" applyNumberFormat="1" applyFont="1" applyFill="1" applyBorder="1"/>
    <xf numFmtId="3" fontId="13" fillId="9" borderId="1" xfId="0" applyNumberFormat="1" applyFont="1" applyFill="1" applyBorder="1"/>
    <xf numFmtId="164" fontId="2" fillId="9" borderId="1" xfId="0" applyNumberFormat="1" applyFont="1" applyFill="1" applyBorder="1"/>
    <xf numFmtId="164" fontId="3" fillId="9" borderId="1" xfId="0" applyNumberFormat="1" applyFont="1" applyFill="1" applyBorder="1"/>
    <xf numFmtId="0" fontId="2" fillId="4" borderId="1" xfId="0" applyFont="1" applyFill="1" applyBorder="1"/>
    <xf numFmtId="164" fontId="5" fillId="6" borderId="1" xfId="0" applyNumberFormat="1" applyFont="1" applyFill="1" applyBorder="1"/>
    <xf numFmtId="8" fontId="17" fillId="4" borderId="14" xfId="0" applyNumberFormat="1" applyFont="1" applyFill="1" applyBorder="1"/>
    <xf numFmtId="8" fontId="5" fillId="4" borderId="1" xfId="0" applyNumberFormat="1" applyFont="1" applyFill="1" applyBorder="1"/>
    <xf numFmtId="6" fontId="0" fillId="0" borderId="0" xfId="0" applyNumberFormat="1" applyAlignment="1">
      <alignment horizontal="center"/>
    </xf>
    <xf numFmtId="3" fontId="13" fillId="4" borderId="1" xfId="0" applyNumberFormat="1" applyFont="1" applyFill="1" applyBorder="1"/>
    <xf numFmtId="164" fontId="3" fillId="4" borderId="1" xfId="0" applyNumberFormat="1" applyFont="1" applyFill="1" applyBorder="1"/>
    <xf numFmtId="0" fontId="0" fillId="0" borderId="0" xfId="0" applyAlignment="1">
      <alignment horizontal="left"/>
    </xf>
    <xf numFmtId="0" fontId="0" fillId="10" borderId="0" xfId="0" applyFill="1" applyAlignment="1">
      <alignment horizontal="left"/>
    </xf>
    <xf numFmtId="0" fontId="2" fillId="10" borderId="0" xfId="0" applyFont="1" applyFill="1"/>
    <xf numFmtId="0" fontId="13" fillId="10" borderId="7" xfId="0" applyFont="1" applyFill="1" applyBorder="1"/>
    <xf numFmtId="0" fontId="13" fillId="10" borderId="1" xfId="0" applyFont="1" applyFill="1" applyBorder="1"/>
    <xf numFmtId="0" fontId="0" fillId="4" borderId="0" xfId="0" applyFill="1" applyAlignment="1">
      <alignment horizontal="left"/>
    </xf>
    <xf numFmtId="0" fontId="2" fillId="4" borderId="0" xfId="0" applyFont="1" applyFill="1"/>
    <xf numFmtId="0" fontId="15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15" fillId="0" borderId="1" xfId="0" applyFont="1" applyBorder="1"/>
    <xf numFmtId="0" fontId="2" fillId="0" borderId="1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1" fillId="4" borderId="3" xfId="0" applyFont="1" applyFill="1" applyBorder="1"/>
    <xf numFmtId="0" fontId="0" fillId="4" borderId="4" xfId="0" applyFill="1" applyBorder="1"/>
    <xf numFmtId="0" fontId="0" fillId="4" borderId="5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30614-B335-4F2E-ABF7-74CDD4D7533D}">
  <sheetPr>
    <pageSetUpPr fitToPage="1"/>
  </sheetPr>
  <dimension ref="A1:J57"/>
  <sheetViews>
    <sheetView tabSelected="1" workbookViewId="0">
      <selection sqref="A1:G57"/>
    </sheetView>
  </sheetViews>
  <sheetFormatPr defaultColWidth="9.140625" defaultRowHeight="15" x14ac:dyDescent="0.25"/>
  <cols>
    <col min="1" max="1" width="8" customWidth="1"/>
    <col min="2" max="2" width="35.85546875" customWidth="1"/>
    <col min="3" max="3" width="16.85546875" customWidth="1"/>
    <col min="4" max="4" width="16.7109375" customWidth="1"/>
    <col min="5" max="5" width="10.7109375" customWidth="1"/>
    <col min="6" max="6" width="25" customWidth="1"/>
    <col min="7" max="7" width="18.7109375" customWidth="1"/>
    <col min="8" max="8" width="12.5703125" customWidth="1"/>
  </cols>
  <sheetData>
    <row r="1" spans="1:8" ht="19.5" thickBot="1" x14ac:dyDescent="0.35">
      <c r="B1" s="145" t="s">
        <v>159</v>
      </c>
      <c r="C1" s="145"/>
      <c r="D1" s="165" t="s">
        <v>140</v>
      </c>
      <c r="E1" s="2"/>
      <c r="F1" s="2"/>
    </row>
    <row r="2" spans="1:8" ht="15.75" thickBot="1" x14ac:dyDescent="0.3">
      <c r="A2" s="205" t="s">
        <v>102</v>
      </c>
      <c r="B2" s="206"/>
      <c r="C2" s="207"/>
      <c r="D2" s="127"/>
      <c r="E2" s="208" t="s">
        <v>103</v>
      </c>
      <c r="F2" s="209"/>
      <c r="G2" s="209"/>
      <c r="H2" s="11"/>
    </row>
    <row r="3" spans="1:8" ht="18.75" x14ac:dyDescent="0.3">
      <c r="A3" s="128">
        <v>501001</v>
      </c>
      <c r="B3" s="129" t="s">
        <v>3</v>
      </c>
      <c r="C3" s="130">
        <v>500000</v>
      </c>
      <c r="D3" s="146"/>
      <c r="E3" s="112">
        <v>602000</v>
      </c>
      <c r="F3" s="5" t="s">
        <v>133</v>
      </c>
      <c r="G3" s="150">
        <v>4800</v>
      </c>
      <c r="H3" s="150"/>
    </row>
    <row r="4" spans="1:8" ht="18.75" x14ac:dyDescent="0.3">
      <c r="A4" s="112">
        <v>501003</v>
      </c>
      <c r="B4" s="5" t="s">
        <v>7</v>
      </c>
      <c r="C4" s="6">
        <v>50000</v>
      </c>
      <c r="D4" s="147"/>
      <c r="E4" s="112">
        <v>602001</v>
      </c>
      <c r="F4" s="5" t="s">
        <v>4</v>
      </c>
      <c r="G4" s="6">
        <v>500000</v>
      </c>
      <c r="H4" s="150"/>
    </row>
    <row r="5" spans="1:8" ht="18.75" x14ac:dyDescent="0.3">
      <c r="A5" s="112">
        <v>501005</v>
      </c>
      <c r="B5" s="5" t="s">
        <v>9</v>
      </c>
      <c r="C5" s="6">
        <v>7000</v>
      </c>
      <c r="D5" s="147"/>
      <c r="E5" s="161">
        <v>602087</v>
      </c>
      <c r="F5" s="162" t="s">
        <v>120</v>
      </c>
      <c r="G5" s="163">
        <v>44000</v>
      </c>
      <c r="H5" s="166"/>
    </row>
    <row r="6" spans="1:8" ht="18.75" x14ac:dyDescent="0.3">
      <c r="A6" s="112">
        <v>501007</v>
      </c>
      <c r="B6" s="5" t="s">
        <v>11</v>
      </c>
      <c r="C6" s="6">
        <v>15000</v>
      </c>
      <c r="D6" s="147"/>
      <c r="E6" s="161">
        <v>602088</v>
      </c>
      <c r="F6" s="162" t="s">
        <v>134</v>
      </c>
      <c r="G6" s="163">
        <v>0</v>
      </c>
      <c r="H6" s="192"/>
    </row>
    <row r="7" spans="1:8" ht="18.75" x14ac:dyDescent="0.3">
      <c r="A7" s="112">
        <v>501010</v>
      </c>
      <c r="B7" s="5" t="s">
        <v>13</v>
      </c>
      <c r="C7" s="6">
        <v>300000</v>
      </c>
      <c r="D7" s="147"/>
      <c r="E7" s="112">
        <v>609010</v>
      </c>
      <c r="F7" s="5" t="s">
        <v>6</v>
      </c>
      <c r="G7" s="6">
        <v>30000</v>
      </c>
      <c r="H7" s="150"/>
    </row>
    <row r="8" spans="1:8" ht="21.75" customHeight="1" x14ac:dyDescent="0.3">
      <c r="A8" s="202">
        <v>501011</v>
      </c>
      <c r="B8" s="89" t="s">
        <v>158</v>
      </c>
      <c r="C8" s="77">
        <v>65000</v>
      </c>
      <c r="D8" s="147"/>
      <c r="E8" s="112">
        <v>609012</v>
      </c>
      <c r="F8" s="5" t="s">
        <v>8</v>
      </c>
      <c r="G8" s="6">
        <v>70000</v>
      </c>
      <c r="H8" s="150"/>
    </row>
    <row r="9" spans="1:8" ht="18.75" x14ac:dyDescent="0.3">
      <c r="A9" s="161">
        <v>501087</v>
      </c>
      <c r="B9" s="162" t="s">
        <v>120</v>
      </c>
      <c r="C9" s="163">
        <v>40000</v>
      </c>
      <c r="D9" s="164"/>
      <c r="E9" s="112">
        <v>609011</v>
      </c>
      <c r="F9" s="5" t="s">
        <v>10</v>
      </c>
      <c r="G9" s="6">
        <v>130000</v>
      </c>
      <c r="H9" s="150"/>
    </row>
    <row r="10" spans="1:8" ht="18.75" x14ac:dyDescent="0.3">
      <c r="A10" s="133">
        <v>501090</v>
      </c>
      <c r="B10" s="174" t="s">
        <v>161</v>
      </c>
      <c r="C10" s="66">
        <v>70000</v>
      </c>
      <c r="D10" s="154"/>
      <c r="E10" s="132">
        <v>672028</v>
      </c>
      <c r="F10" s="174" t="s">
        <v>164</v>
      </c>
      <c r="G10" s="66">
        <f>C10+C24+C28+C31+C35+C40</f>
        <v>165000</v>
      </c>
      <c r="H10" s="176"/>
    </row>
    <row r="11" spans="1:8" ht="18.75" x14ac:dyDescent="0.3">
      <c r="A11" s="112">
        <v>502001</v>
      </c>
      <c r="B11" s="5" t="s">
        <v>16</v>
      </c>
      <c r="C11" s="6">
        <v>180000</v>
      </c>
      <c r="D11" s="147"/>
      <c r="E11" s="112">
        <v>672348</v>
      </c>
      <c r="F11" s="5" t="s">
        <v>12</v>
      </c>
      <c r="G11" s="6">
        <v>3050000</v>
      </c>
      <c r="H11" s="150"/>
    </row>
    <row r="12" spans="1:8" ht="18.75" x14ac:dyDescent="0.3">
      <c r="A12" s="112">
        <v>502002</v>
      </c>
      <c r="B12" s="5" t="s">
        <v>17</v>
      </c>
      <c r="C12" s="6">
        <v>45000</v>
      </c>
      <c r="D12" s="147"/>
      <c r="E12" s="111">
        <v>672346</v>
      </c>
      <c r="F12" s="60" t="s">
        <v>61</v>
      </c>
      <c r="G12" s="53">
        <f>C8+C23+C25+C29+C33+C39</f>
        <v>33025000</v>
      </c>
      <c r="H12" s="177"/>
    </row>
    <row r="13" spans="1:8" ht="18.75" x14ac:dyDescent="0.3">
      <c r="A13" s="112">
        <v>502004</v>
      </c>
      <c r="B13" s="5" t="s">
        <v>18</v>
      </c>
      <c r="C13" s="6">
        <v>200000</v>
      </c>
      <c r="D13" s="147"/>
      <c r="E13" s="134">
        <v>648000</v>
      </c>
      <c r="F13" s="5" t="s">
        <v>49</v>
      </c>
      <c r="G13" s="6">
        <v>0</v>
      </c>
      <c r="H13" s="150"/>
    </row>
    <row r="14" spans="1:8" ht="18.75" x14ac:dyDescent="0.3">
      <c r="A14" s="112">
        <v>511000</v>
      </c>
      <c r="B14" s="5" t="s">
        <v>118</v>
      </c>
      <c r="C14" s="6">
        <v>20000</v>
      </c>
      <c r="D14" s="147"/>
      <c r="E14" s="196"/>
      <c r="F14" s="77"/>
      <c r="G14" s="77"/>
      <c r="H14" s="197"/>
    </row>
    <row r="15" spans="1:8" ht="18.75" x14ac:dyDescent="0.3">
      <c r="A15" s="112">
        <v>512000</v>
      </c>
      <c r="B15" s="5" t="s">
        <v>21</v>
      </c>
      <c r="C15" s="6">
        <v>7000</v>
      </c>
      <c r="D15" s="147"/>
      <c r="E15" s="196"/>
      <c r="F15" s="89"/>
      <c r="G15" s="77"/>
      <c r="H15" s="197"/>
    </row>
    <row r="16" spans="1:8" ht="18.75" x14ac:dyDescent="0.3">
      <c r="A16" s="112">
        <v>518001</v>
      </c>
      <c r="B16" s="5" t="s">
        <v>22</v>
      </c>
      <c r="C16" s="6">
        <v>1000</v>
      </c>
      <c r="D16" s="147"/>
      <c r="E16" s="134"/>
      <c r="F16" s="6"/>
      <c r="G16" s="136"/>
      <c r="H16" s="3"/>
    </row>
    <row r="17" spans="1:10" ht="18.75" x14ac:dyDescent="0.3">
      <c r="A17" s="112">
        <v>518002</v>
      </c>
      <c r="B17" s="5" t="s">
        <v>23</v>
      </c>
      <c r="C17" s="6">
        <v>5000</v>
      </c>
      <c r="D17" s="147"/>
      <c r="E17" s="6"/>
      <c r="F17" s="6"/>
      <c r="G17" s="136"/>
      <c r="H17" s="3"/>
    </row>
    <row r="18" spans="1:10" ht="18.75" x14ac:dyDescent="0.3">
      <c r="A18" s="112">
        <v>518003</v>
      </c>
      <c r="B18" s="5" t="s">
        <v>24</v>
      </c>
      <c r="C18" s="6">
        <v>330000</v>
      </c>
      <c r="D18" s="147"/>
      <c r="E18" s="6"/>
      <c r="F18" s="6"/>
      <c r="G18" s="136"/>
      <c r="H18" s="3"/>
    </row>
    <row r="19" spans="1:10" ht="18.75" x14ac:dyDescent="0.3">
      <c r="A19" s="112">
        <v>518004</v>
      </c>
      <c r="B19" s="5" t="s">
        <v>25</v>
      </c>
      <c r="C19" s="6">
        <v>60000</v>
      </c>
      <c r="D19" s="147"/>
      <c r="E19" s="6"/>
      <c r="F19" s="6"/>
      <c r="G19" s="136"/>
      <c r="H19" s="3"/>
    </row>
    <row r="20" spans="1:10" ht="18.75" x14ac:dyDescent="0.3">
      <c r="A20" s="112">
        <v>518006</v>
      </c>
      <c r="B20" s="5" t="s">
        <v>26</v>
      </c>
      <c r="C20" s="6">
        <v>1000</v>
      </c>
      <c r="D20" s="147"/>
      <c r="E20" s="6"/>
      <c r="F20" s="6"/>
      <c r="G20" s="136"/>
      <c r="H20" s="3"/>
    </row>
    <row r="21" spans="1:10" ht="18.75" x14ac:dyDescent="0.3">
      <c r="A21" s="112">
        <v>518007</v>
      </c>
      <c r="B21" s="5" t="s">
        <v>27</v>
      </c>
      <c r="C21" s="6">
        <v>2400</v>
      </c>
      <c r="D21" s="147"/>
      <c r="E21" s="6"/>
      <c r="F21" s="6"/>
      <c r="G21" s="136"/>
      <c r="H21" s="3"/>
    </row>
    <row r="22" spans="1:10" ht="18.75" x14ac:dyDescent="0.3">
      <c r="A22" s="112">
        <v>518018</v>
      </c>
      <c r="B22" s="5" t="s">
        <v>28</v>
      </c>
      <c r="C22" s="6">
        <v>120000</v>
      </c>
      <c r="D22" s="147"/>
      <c r="E22" s="6"/>
      <c r="F22" s="6"/>
      <c r="G22" s="136"/>
      <c r="H22" s="3"/>
    </row>
    <row r="23" spans="1:10" ht="18.75" x14ac:dyDescent="0.3">
      <c r="A23" s="202">
        <v>518011</v>
      </c>
      <c r="B23" s="89" t="s">
        <v>156</v>
      </c>
      <c r="C23" s="77">
        <v>20000</v>
      </c>
      <c r="D23" s="147"/>
      <c r="E23" s="6"/>
      <c r="F23" s="6"/>
      <c r="G23" s="136"/>
      <c r="H23" s="3"/>
    </row>
    <row r="24" spans="1:10" ht="18.75" x14ac:dyDescent="0.3">
      <c r="A24" s="133">
        <v>518091</v>
      </c>
      <c r="B24" s="174" t="s">
        <v>162</v>
      </c>
      <c r="C24" s="66">
        <v>5000</v>
      </c>
      <c r="D24" s="154"/>
      <c r="E24" s="6"/>
      <c r="F24" s="6"/>
      <c r="G24" s="136"/>
      <c r="H24" s="3"/>
    </row>
    <row r="25" spans="1:10" ht="18.75" x14ac:dyDescent="0.3">
      <c r="A25" s="111">
        <v>521001</v>
      </c>
      <c r="B25" s="60" t="s">
        <v>110</v>
      </c>
      <c r="C25" s="53">
        <v>7500000</v>
      </c>
      <c r="D25" s="153"/>
      <c r="E25" s="6"/>
      <c r="F25" s="6"/>
      <c r="G25" s="136"/>
      <c r="H25" s="3"/>
      <c r="J25" t="s">
        <v>19</v>
      </c>
    </row>
    <row r="26" spans="1:10" ht="18.75" x14ac:dyDescent="0.3">
      <c r="A26" s="202">
        <v>521011</v>
      </c>
      <c r="B26" s="5" t="s">
        <v>127</v>
      </c>
      <c r="C26" s="6">
        <v>1350000</v>
      </c>
      <c r="D26" s="147"/>
      <c r="E26" s="6"/>
      <c r="F26" s="6"/>
      <c r="H26" s="3"/>
      <c r="J26" t="s">
        <v>19</v>
      </c>
    </row>
    <row r="27" spans="1:10" ht="18.75" x14ac:dyDescent="0.3">
      <c r="A27" s="111">
        <v>521009</v>
      </c>
      <c r="B27" s="60" t="s">
        <v>153</v>
      </c>
      <c r="C27" s="53">
        <v>6000</v>
      </c>
      <c r="D27" s="153"/>
      <c r="E27" s="6"/>
      <c r="F27" s="6"/>
      <c r="G27" s="136" t="s">
        <v>19</v>
      </c>
      <c r="H27" s="3"/>
      <c r="J27" t="s">
        <v>19</v>
      </c>
    </row>
    <row r="28" spans="1:10" ht="18.75" x14ac:dyDescent="0.3">
      <c r="A28" s="133">
        <v>521099</v>
      </c>
      <c r="B28" s="174" t="s">
        <v>163</v>
      </c>
      <c r="C28" s="66">
        <v>30000</v>
      </c>
      <c r="D28" s="154"/>
      <c r="E28" s="6"/>
      <c r="F28" s="6"/>
      <c r="G28" s="136" t="s">
        <v>19</v>
      </c>
      <c r="H28" s="3"/>
    </row>
    <row r="29" spans="1:10" ht="18.75" x14ac:dyDescent="0.3">
      <c r="A29" s="111">
        <v>524000</v>
      </c>
      <c r="B29" s="60" t="s">
        <v>31</v>
      </c>
      <c r="C29" s="53">
        <v>25350000</v>
      </c>
      <c r="D29" s="153"/>
      <c r="E29" s="6"/>
      <c r="F29" s="6"/>
      <c r="G29" s="136"/>
      <c r="H29" s="3"/>
    </row>
    <row r="30" spans="1:10" ht="18.75" x14ac:dyDescent="0.3">
      <c r="A30" s="202">
        <v>524002</v>
      </c>
      <c r="B30" s="5" t="s">
        <v>79</v>
      </c>
      <c r="C30" s="6">
        <v>400000</v>
      </c>
      <c r="D30" s="147"/>
      <c r="E30" s="6"/>
      <c r="F30" s="6"/>
      <c r="G30" s="136"/>
      <c r="H30" s="3"/>
    </row>
    <row r="31" spans="1:10" ht="18.75" x14ac:dyDescent="0.3">
      <c r="A31" s="133">
        <v>524099</v>
      </c>
      <c r="B31" s="174" t="s">
        <v>165</v>
      </c>
      <c r="C31" s="66">
        <v>0</v>
      </c>
      <c r="D31" s="154"/>
      <c r="E31" s="6"/>
      <c r="F31" s="6"/>
      <c r="G31" s="136"/>
      <c r="H31" s="3"/>
    </row>
    <row r="32" spans="1:10" ht="18.75" x14ac:dyDescent="0.3">
      <c r="A32" s="124">
        <v>525000</v>
      </c>
      <c r="B32" s="89" t="s">
        <v>34</v>
      </c>
      <c r="C32" s="77">
        <v>35000</v>
      </c>
      <c r="D32" s="147"/>
      <c r="E32" s="6"/>
      <c r="F32" s="6"/>
      <c r="G32" s="136"/>
      <c r="H32" s="3"/>
    </row>
    <row r="33" spans="1:8" ht="18.75" x14ac:dyDescent="0.3">
      <c r="A33" s="111">
        <v>527001</v>
      </c>
      <c r="B33" s="60" t="s">
        <v>32</v>
      </c>
      <c r="C33" s="53">
        <v>75000</v>
      </c>
      <c r="D33" s="153"/>
      <c r="E33" s="6"/>
      <c r="F33" s="6"/>
      <c r="G33" s="136"/>
      <c r="H33" s="3"/>
    </row>
    <row r="34" spans="1:8" ht="18.75" x14ac:dyDescent="0.3">
      <c r="A34" s="202">
        <v>527014</v>
      </c>
      <c r="B34" s="89" t="s">
        <v>130</v>
      </c>
      <c r="C34" s="77">
        <v>12000</v>
      </c>
      <c r="D34" s="147"/>
      <c r="E34" s="6"/>
      <c r="F34" s="6"/>
      <c r="G34" s="136"/>
      <c r="H34" s="3"/>
    </row>
    <row r="35" spans="1:8" ht="18.75" x14ac:dyDescent="0.3">
      <c r="A35" s="133">
        <v>527099</v>
      </c>
      <c r="B35" s="174" t="s">
        <v>166</v>
      </c>
      <c r="C35" s="66">
        <v>0</v>
      </c>
      <c r="D35" s="154"/>
      <c r="E35" s="6"/>
      <c r="F35" s="6"/>
      <c r="G35" s="136"/>
      <c r="H35" s="3"/>
    </row>
    <row r="36" spans="1:8" ht="18.75" x14ac:dyDescent="0.3">
      <c r="A36" s="124">
        <v>549000</v>
      </c>
      <c r="B36" s="191" t="s">
        <v>148</v>
      </c>
      <c r="C36" s="77">
        <v>0</v>
      </c>
      <c r="D36" s="147"/>
      <c r="E36" s="6"/>
      <c r="F36" s="6"/>
      <c r="G36" s="136"/>
      <c r="H36" s="3"/>
    </row>
    <row r="37" spans="1:8" ht="18.75" x14ac:dyDescent="0.3">
      <c r="A37" s="112">
        <v>551002</v>
      </c>
      <c r="B37" s="5" t="s">
        <v>35</v>
      </c>
      <c r="C37" s="6">
        <v>5600</v>
      </c>
      <c r="D37" s="147"/>
      <c r="E37" s="6"/>
      <c r="F37" s="6"/>
      <c r="G37" s="136"/>
      <c r="H37" s="3"/>
    </row>
    <row r="38" spans="1:8" ht="18.75" x14ac:dyDescent="0.3">
      <c r="A38" s="112">
        <v>558000</v>
      </c>
      <c r="B38" s="5" t="s">
        <v>36</v>
      </c>
      <c r="C38" s="6">
        <v>106000</v>
      </c>
      <c r="D38" s="147"/>
      <c r="E38" s="144"/>
      <c r="F38" s="144"/>
      <c r="G38" s="144">
        <f>SUM(G4:G37)</f>
        <v>37014000</v>
      </c>
      <c r="H38" s="151">
        <f>SUM(H3:H37)</f>
        <v>0</v>
      </c>
    </row>
    <row r="39" spans="1:8" ht="21" x14ac:dyDescent="0.35">
      <c r="A39" s="201">
        <v>558001</v>
      </c>
      <c r="B39" s="89" t="s">
        <v>157</v>
      </c>
      <c r="C39" s="79">
        <v>15000</v>
      </c>
      <c r="D39" s="148"/>
      <c r="E39" s="170"/>
      <c r="G39" s="110"/>
    </row>
    <row r="40" spans="1:8" ht="18.75" x14ac:dyDescent="0.3">
      <c r="A40" s="138">
        <v>558090</v>
      </c>
      <c r="B40" s="174" t="s">
        <v>167</v>
      </c>
      <c r="C40" s="74">
        <v>60000</v>
      </c>
      <c r="D40" s="67"/>
    </row>
    <row r="41" spans="1:8" ht="19.5" thickBot="1" x14ac:dyDescent="0.35">
      <c r="A41" s="137">
        <v>569015</v>
      </c>
      <c r="B41" s="139" t="s">
        <v>37</v>
      </c>
      <c r="C41" s="122">
        <v>26000</v>
      </c>
      <c r="D41" s="194"/>
      <c r="G41" t="s">
        <v>124</v>
      </c>
      <c r="H41" s="50">
        <f>H38-D42</f>
        <v>0</v>
      </c>
    </row>
    <row r="42" spans="1:8" ht="19.5" thickBot="1" x14ac:dyDescent="0.35">
      <c r="A42" s="140" t="s">
        <v>47</v>
      </c>
      <c r="B42" s="141" t="s">
        <v>38</v>
      </c>
      <c r="C42" s="142">
        <f>SUM(C3:C41)</f>
        <v>37014000</v>
      </c>
      <c r="D42" s="193">
        <f>SUM(D3:D41)</f>
        <v>0</v>
      </c>
      <c r="H42" s="123"/>
    </row>
    <row r="43" spans="1:8" x14ac:dyDescent="0.25">
      <c r="B43" s="20" t="s">
        <v>54</v>
      </c>
      <c r="H43" s="123"/>
    </row>
    <row r="44" spans="1:8" x14ac:dyDescent="0.25">
      <c r="B44" s="19" t="s">
        <v>40</v>
      </c>
      <c r="C44" s="1" t="s">
        <v>41</v>
      </c>
      <c r="D44" s="1"/>
    </row>
    <row r="45" spans="1:8" x14ac:dyDescent="0.25">
      <c r="B45" s="19" t="s">
        <v>33</v>
      </c>
      <c r="C45" s="1" t="s">
        <v>160</v>
      </c>
      <c r="D45" s="1"/>
    </row>
    <row r="46" spans="1:8" x14ac:dyDescent="0.25">
      <c r="B46" s="19" t="s">
        <v>30</v>
      </c>
      <c r="C46" s="1" t="s">
        <v>43</v>
      </c>
      <c r="D46" s="1"/>
    </row>
    <row r="47" spans="1:8" x14ac:dyDescent="0.25">
      <c r="B47" s="19" t="s">
        <v>44</v>
      </c>
      <c r="C47" s="1" t="s">
        <v>45</v>
      </c>
      <c r="D47" s="1"/>
    </row>
    <row r="48" spans="1:8" x14ac:dyDescent="0.25">
      <c r="B48" s="19" t="s">
        <v>76</v>
      </c>
      <c r="C48" s="1" t="s">
        <v>77</v>
      </c>
      <c r="D48" s="1"/>
      <c r="E48" s="116"/>
    </row>
    <row r="49" spans="1:6" x14ac:dyDescent="0.25">
      <c r="B49" s="19" t="s">
        <v>36</v>
      </c>
      <c r="C49" s="1" t="s">
        <v>105</v>
      </c>
      <c r="D49" s="1"/>
      <c r="F49" s="115" t="s">
        <v>19</v>
      </c>
    </row>
    <row r="50" spans="1:6" x14ac:dyDescent="0.25">
      <c r="B50" s="19"/>
      <c r="C50" s="1"/>
      <c r="D50" s="1"/>
      <c r="F50" s="115"/>
    </row>
    <row r="51" spans="1:6" x14ac:dyDescent="0.25">
      <c r="A51" s="198"/>
      <c r="B51" s="199" t="s">
        <v>169</v>
      </c>
      <c r="C51" s="200"/>
      <c r="D51" s="200"/>
      <c r="E51" s="29"/>
      <c r="F51" s="7"/>
    </row>
    <row r="52" spans="1:6" x14ac:dyDescent="0.25">
      <c r="A52" s="198"/>
      <c r="B52" s="203"/>
      <c r="C52" s="204"/>
      <c r="D52" s="204"/>
      <c r="E52" s="29"/>
      <c r="F52" s="7"/>
    </row>
    <row r="53" spans="1:6" ht="15" customHeight="1" x14ac:dyDescent="0.25">
      <c r="B53" s="26"/>
      <c r="C53" s="115" t="s">
        <v>83</v>
      </c>
      <c r="D53" s="115" t="s">
        <v>82</v>
      </c>
      <c r="E53" s="29"/>
    </row>
    <row r="54" spans="1:6" x14ac:dyDescent="0.25">
      <c r="B54" s="26" t="s">
        <v>155</v>
      </c>
      <c r="C54" s="195">
        <v>37100000</v>
      </c>
      <c r="D54" s="195">
        <v>37100000</v>
      </c>
      <c r="F54" s="30"/>
    </row>
    <row r="55" spans="1:6" x14ac:dyDescent="0.25">
      <c r="C55" s="19"/>
      <c r="D55" s="19"/>
      <c r="F55" s="30"/>
    </row>
    <row r="56" spans="1:6" x14ac:dyDescent="0.25">
      <c r="B56" s="27" t="s">
        <v>168</v>
      </c>
      <c r="C56" s="195">
        <v>37500000</v>
      </c>
      <c r="D56" s="195">
        <v>37500000</v>
      </c>
    </row>
    <row r="57" spans="1:6" x14ac:dyDescent="0.25">
      <c r="C57" s="30"/>
      <c r="D57" s="30"/>
    </row>
  </sheetData>
  <mergeCells count="2">
    <mergeCell ref="A2:C2"/>
    <mergeCell ref="E2:G2"/>
  </mergeCells>
  <pageMargins left="0.7" right="0.7" top="0.78740157499999996" bottom="0.78740157499999996" header="0.3" footer="0.3"/>
  <pageSetup paperSize="9" scale="5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53"/>
  <sheetViews>
    <sheetView topLeftCell="A22" workbookViewId="0">
      <selection sqref="A1:H52"/>
    </sheetView>
  </sheetViews>
  <sheetFormatPr defaultColWidth="9.140625" defaultRowHeight="15" x14ac:dyDescent="0.25"/>
  <cols>
    <col min="1" max="1" width="8" customWidth="1"/>
    <col min="2" max="2" width="35.85546875" customWidth="1"/>
    <col min="3" max="3" width="16.85546875" customWidth="1"/>
    <col min="4" max="4" width="19.85546875" customWidth="1"/>
    <col min="5" max="5" width="10.7109375" customWidth="1"/>
    <col min="6" max="6" width="25" customWidth="1"/>
    <col min="7" max="7" width="18.7109375" customWidth="1"/>
    <col min="8" max="8" width="20.7109375" customWidth="1"/>
  </cols>
  <sheetData>
    <row r="1" spans="1:8" ht="19.5" thickBot="1" x14ac:dyDescent="0.35">
      <c r="B1" s="145" t="s">
        <v>128</v>
      </c>
      <c r="C1" s="145"/>
      <c r="D1" s="2"/>
      <c r="E1" s="2"/>
      <c r="F1" s="2"/>
    </row>
    <row r="2" spans="1:8" ht="15.75" thickBot="1" x14ac:dyDescent="0.3">
      <c r="A2" s="205" t="s">
        <v>102</v>
      </c>
      <c r="B2" s="206"/>
      <c r="C2" s="207"/>
      <c r="D2" s="127" t="s">
        <v>117</v>
      </c>
      <c r="E2" s="208" t="s">
        <v>103</v>
      </c>
      <c r="F2" s="209"/>
      <c r="G2" s="209"/>
      <c r="H2" s="11" t="s">
        <v>117</v>
      </c>
    </row>
    <row r="3" spans="1:8" ht="18.75" x14ac:dyDescent="0.3">
      <c r="A3" s="128">
        <v>501001</v>
      </c>
      <c r="B3" s="129" t="s">
        <v>3</v>
      </c>
      <c r="C3" s="130">
        <v>350000</v>
      </c>
      <c r="D3" s="146">
        <v>304255.96000000002</v>
      </c>
      <c r="E3" s="112">
        <v>602001</v>
      </c>
      <c r="F3" s="5" t="s">
        <v>4</v>
      </c>
      <c r="G3" s="6">
        <v>350000</v>
      </c>
      <c r="H3" s="150">
        <f>283658+23370</f>
        <v>307028</v>
      </c>
    </row>
    <row r="4" spans="1:8" ht="18.75" x14ac:dyDescent="0.3">
      <c r="A4" s="112">
        <v>501003</v>
      </c>
      <c r="B4" s="5" t="s">
        <v>7</v>
      </c>
      <c r="C4" s="6">
        <v>40000</v>
      </c>
      <c r="D4" s="147">
        <v>31946.61</v>
      </c>
      <c r="E4" s="159">
        <v>602087</v>
      </c>
      <c r="F4" s="152" t="s">
        <v>120</v>
      </c>
      <c r="G4" s="156"/>
      <c r="H4" s="158">
        <v>15296</v>
      </c>
    </row>
    <row r="5" spans="1:8" ht="18.75" x14ac:dyDescent="0.3">
      <c r="A5" s="112">
        <v>501005</v>
      </c>
      <c r="B5" s="5" t="s">
        <v>9</v>
      </c>
      <c r="C5" s="6">
        <v>15000</v>
      </c>
      <c r="D5" s="147">
        <v>4545</v>
      </c>
      <c r="E5" s="112">
        <v>609010</v>
      </c>
      <c r="F5" s="5" t="s">
        <v>6</v>
      </c>
      <c r="G5" s="6">
        <v>10000</v>
      </c>
      <c r="H5" s="150">
        <v>25785</v>
      </c>
    </row>
    <row r="6" spans="1:8" ht="18.75" x14ac:dyDescent="0.3">
      <c r="A6" s="112">
        <v>501007</v>
      </c>
      <c r="B6" s="5" t="s">
        <v>11</v>
      </c>
      <c r="C6" s="6">
        <v>3000</v>
      </c>
      <c r="D6" s="147"/>
      <c r="E6" s="112">
        <v>609012</v>
      </c>
      <c r="F6" s="5" t="s">
        <v>8</v>
      </c>
      <c r="G6" s="6">
        <v>70000</v>
      </c>
      <c r="H6" s="150">
        <v>55497</v>
      </c>
    </row>
    <row r="7" spans="1:8" ht="18.75" x14ac:dyDescent="0.3">
      <c r="A7" s="112">
        <v>501010</v>
      </c>
      <c r="B7" s="5" t="s">
        <v>13</v>
      </c>
      <c r="C7" s="6">
        <v>160000</v>
      </c>
      <c r="D7" s="147">
        <f>183051.23+3690.5</f>
        <v>186741.73</v>
      </c>
      <c r="E7" s="112">
        <v>609011</v>
      </c>
      <c r="F7" s="5" t="s">
        <v>10</v>
      </c>
      <c r="G7" s="6">
        <v>50000</v>
      </c>
      <c r="H7" s="150">
        <v>22052</v>
      </c>
    </row>
    <row r="8" spans="1:8" ht="21.75" customHeight="1" x14ac:dyDescent="0.3">
      <c r="A8" s="111">
        <v>501011</v>
      </c>
      <c r="B8" s="60" t="s">
        <v>14</v>
      </c>
      <c r="C8" s="53">
        <v>100000</v>
      </c>
      <c r="D8" s="153">
        <f>52668.18+3013</f>
        <v>55681.18</v>
      </c>
      <c r="E8" s="124"/>
      <c r="F8" s="89"/>
      <c r="G8" s="77"/>
      <c r="H8" s="150"/>
    </row>
    <row r="9" spans="1:8" ht="18.75" x14ac:dyDescent="0.3">
      <c r="A9" s="124">
        <v>501027</v>
      </c>
      <c r="B9" s="89" t="s">
        <v>119</v>
      </c>
      <c r="C9" s="77"/>
      <c r="D9" s="147">
        <v>31884.45</v>
      </c>
      <c r="E9" s="132">
        <v>672023</v>
      </c>
      <c r="F9" s="73" t="s">
        <v>73</v>
      </c>
      <c r="G9" s="66">
        <v>200000</v>
      </c>
      <c r="H9" s="150">
        <v>79131.67</v>
      </c>
    </row>
    <row r="10" spans="1:8" ht="18.75" x14ac:dyDescent="0.3">
      <c r="A10" s="159">
        <v>501087</v>
      </c>
      <c r="B10" s="152" t="s">
        <v>120</v>
      </c>
      <c r="C10" s="156"/>
      <c r="D10" s="160">
        <v>14164.46</v>
      </c>
      <c r="E10" s="112">
        <v>672348</v>
      </c>
      <c r="F10" s="5" t="s">
        <v>12</v>
      </c>
      <c r="G10" s="6">
        <v>840000</v>
      </c>
      <c r="H10" s="150">
        <v>840000</v>
      </c>
    </row>
    <row r="11" spans="1:8" ht="18.75" x14ac:dyDescent="0.3">
      <c r="A11" s="133">
        <v>501090</v>
      </c>
      <c r="B11" s="73" t="s">
        <v>63</v>
      </c>
      <c r="C11" s="66">
        <v>25000</v>
      </c>
      <c r="D11" s="154">
        <v>328</v>
      </c>
      <c r="E11" s="111">
        <v>672346</v>
      </c>
      <c r="F11" s="60" t="s">
        <v>61</v>
      </c>
      <c r="G11" s="53">
        <f>C8+C25+C28+C31</f>
        <v>8730000</v>
      </c>
      <c r="H11" s="150">
        <v>8452222</v>
      </c>
    </row>
    <row r="12" spans="1:8" ht="18.75" x14ac:dyDescent="0.3">
      <c r="A12" s="112">
        <v>502001</v>
      </c>
      <c r="B12" s="5" t="s">
        <v>16</v>
      </c>
      <c r="C12" s="6">
        <v>115000</v>
      </c>
      <c r="D12" s="147">
        <v>137480.37</v>
      </c>
      <c r="E12" s="134">
        <v>648000</v>
      </c>
      <c r="F12" s="5" t="s">
        <v>49</v>
      </c>
      <c r="G12" s="6">
        <v>0</v>
      </c>
      <c r="H12" s="150">
        <v>11000</v>
      </c>
    </row>
    <row r="13" spans="1:8" ht="18.75" x14ac:dyDescent="0.3">
      <c r="A13" s="112">
        <v>502002</v>
      </c>
      <c r="B13" s="5" t="s">
        <v>17</v>
      </c>
      <c r="C13" s="6">
        <v>20000</v>
      </c>
      <c r="D13" s="147">
        <v>26148.99</v>
      </c>
      <c r="E13" s="155">
        <v>649001</v>
      </c>
      <c r="F13" s="156" t="s">
        <v>121</v>
      </c>
      <c r="G13" s="157">
        <v>0</v>
      </c>
      <c r="H13" s="158">
        <v>800</v>
      </c>
    </row>
    <row r="14" spans="1:8" ht="18.75" x14ac:dyDescent="0.3">
      <c r="A14" s="112">
        <v>502004</v>
      </c>
      <c r="B14" s="5" t="s">
        <v>18</v>
      </c>
      <c r="C14" s="6">
        <v>150000</v>
      </c>
      <c r="D14" s="147">
        <v>107460.84</v>
      </c>
      <c r="E14" s="134">
        <v>649010</v>
      </c>
      <c r="F14" s="6" t="s">
        <v>122</v>
      </c>
      <c r="G14" s="136" t="s">
        <v>19</v>
      </c>
      <c r="H14" s="3">
        <v>41827.550000000003</v>
      </c>
    </row>
    <row r="15" spans="1:8" ht="18.75" x14ac:dyDescent="0.3">
      <c r="A15" s="112">
        <v>511000</v>
      </c>
      <c r="B15" s="5" t="s">
        <v>118</v>
      </c>
      <c r="C15" s="6">
        <v>22000</v>
      </c>
      <c r="D15" s="147">
        <v>11499.84</v>
      </c>
      <c r="E15" s="134">
        <v>649020</v>
      </c>
      <c r="F15" s="6" t="s">
        <v>123</v>
      </c>
      <c r="G15" s="136"/>
      <c r="H15" s="3">
        <v>40000</v>
      </c>
    </row>
    <row r="16" spans="1:8" ht="18.75" x14ac:dyDescent="0.3">
      <c r="A16" s="112">
        <v>512000</v>
      </c>
      <c r="B16" s="5" t="s">
        <v>21</v>
      </c>
      <c r="C16" s="6">
        <v>6000</v>
      </c>
      <c r="D16" s="147">
        <v>263</v>
      </c>
      <c r="E16" s="6"/>
      <c r="F16" s="6"/>
      <c r="G16" s="136"/>
      <c r="H16" s="3"/>
    </row>
    <row r="17" spans="1:8" ht="18.75" x14ac:dyDescent="0.3">
      <c r="A17" s="112">
        <v>518001</v>
      </c>
      <c r="B17" s="5" t="s">
        <v>22</v>
      </c>
      <c r="C17" s="6">
        <v>5000</v>
      </c>
      <c r="D17" s="147">
        <v>872</v>
      </c>
      <c r="E17" s="6"/>
      <c r="F17" s="6"/>
      <c r="G17" s="136"/>
      <c r="H17" s="3"/>
    </row>
    <row r="18" spans="1:8" ht="18.75" x14ac:dyDescent="0.3">
      <c r="A18" s="112">
        <v>518002</v>
      </c>
      <c r="B18" s="5" t="s">
        <v>23</v>
      </c>
      <c r="C18" s="6">
        <v>2000</v>
      </c>
      <c r="D18" s="147">
        <v>1815</v>
      </c>
      <c r="E18" s="6"/>
      <c r="F18" s="6"/>
      <c r="G18" s="136"/>
      <c r="H18" s="3"/>
    </row>
    <row r="19" spans="1:8" ht="18.75" x14ac:dyDescent="0.3">
      <c r="A19" s="112">
        <v>518003</v>
      </c>
      <c r="B19" s="5" t="s">
        <v>24</v>
      </c>
      <c r="C19" s="6">
        <v>150000</v>
      </c>
      <c r="D19" s="147">
        <v>98962.82</v>
      </c>
      <c r="E19" s="6"/>
      <c r="F19" s="6"/>
      <c r="G19" s="136"/>
      <c r="H19" s="3"/>
    </row>
    <row r="20" spans="1:8" ht="18.75" x14ac:dyDescent="0.3">
      <c r="A20" s="112">
        <v>518004</v>
      </c>
      <c r="B20" s="5" t="s">
        <v>25</v>
      </c>
      <c r="C20" s="6">
        <v>48000</v>
      </c>
      <c r="D20" s="147">
        <v>48000</v>
      </c>
      <c r="E20" s="6"/>
      <c r="F20" s="6"/>
      <c r="G20" s="136"/>
      <c r="H20" s="3"/>
    </row>
    <row r="21" spans="1:8" ht="18.75" x14ac:dyDescent="0.3">
      <c r="A21" s="112">
        <v>518006</v>
      </c>
      <c r="B21" s="5" t="s">
        <v>26</v>
      </c>
      <c r="C21" s="6">
        <v>5000</v>
      </c>
      <c r="D21" s="147">
        <v>517</v>
      </c>
      <c r="E21" s="6"/>
      <c r="F21" s="6"/>
      <c r="G21" s="136"/>
      <c r="H21" s="3"/>
    </row>
    <row r="22" spans="1:8" ht="18.75" x14ac:dyDescent="0.3">
      <c r="A22" s="112">
        <v>518007</v>
      </c>
      <c r="B22" s="5" t="s">
        <v>27</v>
      </c>
      <c r="C22" s="6">
        <v>0</v>
      </c>
      <c r="D22" s="147">
        <v>200</v>
      </c>
      <c r="E22" s="6"/>
      <c r="F22" s="6"/>
      <c r="G22" s="136"/>
      <c r="H22" s="3"/>
    </row>
    <row r="23" spans="1:8" ht="18.75" x14ac:dyDescent="0.3">
      <c r="A23" s="112">
        <v>518008</v>
      </c>
      <c r="B23" s="5" t="s">
        <v>28</v>
      </c>
      <c r="C23" s="6">
        <v>38000</v>
      </c>
      <c r="D23" s="147">
        <v>42223.03</v>
      </c>
      <c r="E23" s="6"/>
      <c r="F23" s="6"/>
      <c r="G23" s="136"/>
      <c r="H23" s="3"/>
    </row>
    <row r="24" spans="1:8" ht="18.75" x14ac:dyDescent="0.3">
      <c r="A24" s="133">
        <v>518091</v>
      </c>
      <c r="B24" s="73" t="s">
        <v>65</v>
      </c>
      <c r="C24" s="66">
        <v>15000</v>
      </c>
      <c r="D24" s="147">
        <v>10470</v>
      </c>
      <c r="E24" s="6"/>
      <c r="F24" s="6"/>
      <c r="G24" s="136"/>
      <c r="H24" s="3"/>
    </row>
    <row r="25" spans="1:8" ht="18.75" x14ac:dyDescent="0.3">
      <c r="A25" s="111">
        <v>521001</v>
      </c>
      <c r="B25" s="60" t="s">
        <v>110</v>
      </c>
      <c r="C25" s="53">
        <v>6500000</v>
      </c>
      <c r="D25" s="147">
        <f>6123070+5180+44514</f>
        <v>6172764</v>
      </c>
      <c r="E25" s="6"/>
      <c r="F25" s="6"/>
      <c r="G25" s="136"/>
      <c r="H25" s="3"/>
    </row>
    <row r="26" spans="1:8" ht="18.75" x14ac:dyDescent="0.3">
      <c r="A26" s="112">
        <v>521011</v>
      </c>
      <c r="B26" s="5" t="s">
        <v>30</v>
      </c>
      <c r="C26" s="6">
        <v>120000</v>
      </c>
      <c r="D26" s="147">
        <v>101008</v>
      </c>
      <c r="E26" s="6"/>
      <c r="F26" s="6"/>
      <c r="G26" s="136"/>
      <c r="H26" s="3"/>
    </row>
    <row r="27" spans="1:8" ht="18.75" x14ac:dyDescent="0.3">
      <c r="A27" s="133">
        <v>521099</v>
      </c>
      <c r="B27" s="73" t="s">
        <v>80</v>
      </c>
      <c r="C27" s="66">
        <v>120000</v>
      </c>
      <c r="D27" s="147">
        <v>62301</v>
      </c>
      <c r="E27" s="6"/>
      <c r="F27" s="6"/>
      <c r="G27" s="136" t="s">
        <v>19</v>
      </c>
      <c r="H27" s="3"/>
    </row>
    <row r="28" spans="1:8" ht="18.75" x14ac:dyDescent="0.3">
      <c r="A28" s="111">
        <v>524000</v>
      </c>
      <c r="B28" s="60" t="s">
        <v>31</v>
      </c>
      <c r="C28" s="53">
        <v>2000000</v>
      </c>
      <c r="D28" s="147">
        <v>2065760.85</v>
      </c>
      <c r="E28" s="6"/>
      <c r="F28" s="6"/>
      <c r="G28" s="136" t="s">
        <v>19</v>
      </c>
      <c r="H28" s="3"/>
    </row>
    <row r="29" spans="1:8" ht="18.75" x14ac:dyDescent="0.3">
      <c r="A29" s="112">
        <v>524002</v>
      </c>
      <c r="B29" s="5" t="s">
        <v>79</v>
      </c>
      <c r="C29" s="6">
        <v>0</v>
      </c>
      <c r="D29" s="147">
        <v>3585.5</v>
      </c>
      <c r="E29" s="6"/>
      <c r="F29" s="6"/>
      <c r="G29" s="136"/>
      <c r="H29" s="3"/>
    </row>
    <row r="30" spans="1:8" ht="18.75" x14ac:dyDescent="0.3">
      <c r="A30" s="133">
        <v>524099</v>
      </c>
      <c r="B30" s="73" t="s">
        <v>68</v>
      </c>
      <c r="C30" s="66">
        <v>24000</v>
      </c>
      <c r="D30" s="147">
        <v>5695.65</v>
      </c>
      <c r="E30" s="6"/>
      <c r="F30" s="6"/>
      <c r="G30" s="136"/>
      <c r="H30" s="3"/>
    </row>
    <row r="31" spans="1:8" ht="18.75" x14ac:dyDescent="0.3">
      <c r="A31" s="111">
        <v>527001</v>
      </c>
      <c r="B31" s="60" t="s">
        <v>32</v>
      </c>
      <c r="C31" s="53">
        <v>130000</v>
      </c>
      <c r="D31" s="147">
        <f>122461.4+92.16+1700+890.28+5894.3+9943.1</f>
        <v>140981.24</v>
      </c>
      <c r="E31" s="6"/>
      <c r="F31" s="6"/>
      <c r="G31" s="136"/>
      <c r="H31" s="3"/>
    </row>
    <row r="32" spans="1:8" ht="18.75" x14ac:dyDescent="0.3">
      <c r="A32" s="133">
        <v>527099</v>
      </c>
      <c r="B32" s="73" t="s">
        <v>69</v>
      </c>
      <c r="C32" s="66">
        <v>2000</v>
      </c>
      <c r="D32" s="147">
        <v>337.02</v>
      </c>
      <c r="E32" s="6"/>
      <c r="F32" s="6"/>
      <c r="G32" s="136"/>
      <c r="H32" s="3"/>
    </row>
    <row r="33" spans="1:8" ht="18.75" x14ac:dyDescent="0.3">
      <c r="A33" s="112">
        <v>525000</v>
      </c>
      <c r="B33" s="5" t="s">
        <v>34</v>
      </c>
      <c r="C33" s="6">
        <v>23000</v>
      </c>
      <c r="D33" s="147">
        <v>24815.91</v>
      </c>
      <c r="E33" s="6"/>
      <c r="F33" s="6"/>
      <c r="G33" s="136"/>
      <c r="H33" s="3"/>
    </row>
    <row r="34" spans="1:8" ht="18.75" x14ac:dyDescent="0.3">
      <c r="A34" s="112">
        <v>551002</v>
      </c>
      <c r="B34" s="5" t="s">
        <v>35</v>
      </c>
      <c r="C34" s="6">
        <v>0</v>
      </c>
      <c r="D34" s="147">
        <v>0</v>
      </c>
      <c r="E34" s="6"/>
      <c r="F34" s="6"/>
      <c r="G34" s="136"/>
      <c r="H34" s="3"/>
    </row>
    <row r="35" spans="1:8" ht="18.75" x14ac:dyDescent="0.3">
      <c r="A35" s="112">
        <v>558000</v>
      </c>
      <c r="B35" s="5" t="s">
        <v>36</v>
      </c>
      <c r="C35" s="6">
        <v>30000</v>
      </c>
      <c r="D35" s="147">
        <v>153452.89000000001</v>
      </c>
      <c r="E35" s="6"/>
      <c r="F35" s="6"/>
      <c r="G35" s="136"/>
      <c r="H35" s="3"/>
    </row>
    <row r="36" spans="1:8" ht="18.75" x14ac:dyDescent="0.3">
      <c r="A36" s="137">
        <v>558001</v>
      </c>
      <c r="B36" s="5" t="s">
        <v>111</v>
      </c>
      <c r="C36" s="122">
        <v>0</v>
      </c>
      <c r="D36" s="148">
        <v>25180</v>
      </c>
      <c r="E36" s="6"/>
      <c r="F36" s="6"/>
      <c r="G36" s="136"/>
      <c r="H36" s="3"/>
    </row>
    <row r="37" spans="1:8" ht="18.75" x14ac:dyDescent="0.3">
      <c r="A37" s="138">
        <v>558090</v>
      </c>
      <c r="B37" s="73" t="s">
        <v>74</v>
      </c>
      <c r="C37" s="74">
        <v>14000</v>
      </c>
      <c r="D37" s="148">
        <v>0</v>
      </c>
      <c r="E37" s="6"/>
      <c r="F37" s="6"/>
      <c r="G37" s="136"/>
      <c r="H37" s="3"/>
    </row>
    <row r="38" spans="1:8" ht="19.5" thickBot="1" x14ac:dyDescent="0.35">
      <c r="A38" s="137">
        <v>569015</v>
      </c>
      <c r="B38" s="139" t="s">
        <v>37</v>
      </c>
      <c r="C38" s="122">
        <v>18000</v>
      </c>
      <c r="D38" s="148">
        <v>15922</v>
      </c>
      <c r="E38" s="144"/>
      <c r="F38" s="144"/>
      <c r="G38" s="144">
        <f>SUM(G3:G37)</f>
        <v>10250000</v>
      </c>
      <c r="H38" s="151">
        <f>SUM(H3:H37)</f>
        <v>9890639.2200000007</v>
      </c>
    </row>
    <row r="39" spans="1:8" ht="21.75" thickBot="1" x14ac:dyDescent="0.4">
      <c r="A39" s="140" t="s">
        <v>47</v>
      </c>
      <c r="B39" s="141" t="s">
        <v>38</v>
      </c>
      <c r="C39" s="142">
        <f>SUM(C3:C38)</f>
        <v>10250000</v>
      </c>
      <c r="D39" s="149">
        <f>SUM(D3:D38)</f>
        <v>9887264.3400000017</v>
      </c>
      <c r="G39" s="110"/>
    </row>
    <row r="40" spans="1:8" x14ac:dyDescent="0.25">
      <c r="B40" s="20" t="s">
        <v>54</v>
      </c>
    </row>
    <row r="41" spans="1:8" x14ac:dyDescent="0.25">
      <c r="B41" s="19" t="s">
        <v>40</v>
      </c>
      <c r="C41" s="1" t="s">
        <v>41</v>
      </c>
      <c r="D41" s="1"/>
      <c r="G41" t="s">
        <v>124</v>
      </c>
      <c r="H41" s="50">
        <f>H38-D39</f>
        <v>3374.8799999989569</v>
      </c>
    </row>
    <row r="42" spans="1:8" x14ac:dyDescent="0.25">
      <c r="B42" s="19" t="s">
        <v>33</v>
      </c>
      <c r="C42" s="1" t="s">
        <v>42</v>
      </c>
      <c r="D42" s="1"/>
      <c r="H42" s="123"/>
    </row>
    <row r="43" spans="1:8" x14ac:dyDescent="0.25">
      <c r="B43" s="19" t="s">
        <v>30</v>
      </c>
      <c r="C43" s="1" t="s">
        <v>43</v>
      </c>
      <c r="D43" s="1"/>
      <c r="H43" s="123"/>
    </row>
    <row r="44" spans="1:8" x14ac:dyDescent="0.25">
      <c r="B44" s="19" t="s">
        <v>44</v>
      </c>
      <c r="C44" s="1" t="s">
        <v>45</v>
      </c>
      <c r="D44" s="1"/>
    </row>
    <row r="45" spans="1:8" x14ac:dyDescent="0.25">
      <c r="B45" s="19" t="s">
        <v>76</v>
      </c>
      <c r="C45" s="1" t="s">
        <v>77</v>
      </c>
      <c r="D45" s="1"/>
    </row>
    <row r="46" spans="1:8" x14ac:dyDescent="0.25">
      <c r="B46" s="19" t="s">
        <v>36</v>
      </c>
      <c r="C46" s="1" t="s">
        <v>105</v>
      </c>
      <c r="D46" s="1"/>
    </row>
    <row r="47" spans="1:8" x14ac:dyDescent="0.25">
      <c r="B47" s="19" t="s">
        <v>88</v>
      </c>
      <c r="C47" s="1" t="s">
        <v>89</v>
      </c>
      <c r="D47" s="1"/>
    </row>
    <row r="48" spans="1:8" x14ac:dyDescent="0.25">
      <c r="B48" s="19"/>
      <c r="C48" s="1"/>
      <c r="D48" s="1"/>
      <c r="E48" s="116"/>
      <c r="F48" s="115" t="s">
        <v>82</v>
      </c>
    </row>
    <row r="49" spans="2:6" x14ac:dyDescent="0.25">
      <c r="B49" s="26"/>
      <c r="C49" s="115" t="s">
        <v>83</v>
      </c>
      <c r="D49" s="115"/>
      <c r="F49" s="7">
        <v>11500000</v>
      </c>
    </row>
    <row r="50" spans="2:6" x14ac:dyDescent="0.25">
      <c r="B50" s="26" t="s">
        <v>104</v>
      </c>
      <c r="C50" s="7">
        <v>11500000</v>
      </c>
      <c r="D50" s="7"/>
    </row>
    <row r="51" spans="2:6" x14ac:dyDescent="0.25">
      <c r="E51" s="29"/>
      <c r="F51" s="30">
        <v>13000000</v>
      </c>
    </row>
    <row r="52" spans="2:6" x14ac:dyDescent="0.25">
      <c r="B52" s="27" t="s">
        <v>114</v>
      </c>
      <c r="C52" s="30">
        <v>13000000</v>
      </c>
      <c r="D52" s="30"/>
      <c r="E52" s="29"/>
      <c r="F52" s="30"/>
    </row>
    <row r="53" spans="2:6" x14ac:dyDescent="0.25">
      <c r="C53" s="30"/>
      <c r="D53" s="30"/>
    </row>
  </sheetData>
  <mergeCells count="2">
    <mergeCell ref="A2:C2"/>
    <mergeCell ref="E2:G2"/>
  </mergeCells>
  <pageMargins left="0.7" right="0.7" top="0.78740157499999996" bottom="0.78740157499999996" header="0.3" footer="0.3"/>
  <pageSetup paperSize="9" scale="5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1"/>
  <sheetViews>
    <sheetView workbookViewId="0">
      <selection sqref="A1:XFD1048576"/>
    </sheetView>
  </sheetViews>
  <sheetFormatPr defaultColWidth="9.140625" defaultRowHeight="15" x14ac:dyDescent="0.25"/>
  <cols>
    <col min="1" max="1" width="8" customWidth="1"/>
    <col min="2" max="2" width="35.85546875" customWidth="1"/>
    <col min="3" max="3" width="16.85546875" customWidth="1"/>
    <col min="4" max="4" width="5.5703125" customWidth="1"/>
    <col min="5" max="5" width="9.85546875" customWidth="1"/>
    <col min="6" max="6" width="25" customWidth="1"/>
    <col min="7" max="7" width="18.7109375" customWidth="1"/>
  </cols>
  <sheetData>
    <row r="1" spans="1:7" ht="19.5" thickBot="1" x14ac:dyDescent="0.35">
      <c r="B1" s="145" t="s">
        <v>112</v>
      </c>
      <c r="C1" s="145"/>
      <c r="D1" s="2"/>
      <c r="E1" s="2"/>
      <c r="F1" s="2"/>
    </row>
    <row r="2" spans="1:7" ht="15.75" thickBot="1" x14ac:dyDescent="0.3">
      <c r="A2" s="205" t="s">
        <v>102</v>
      </c>
      <c r="B2" s="206"/>
      <c r="C2" s="207"/>
      <c r="D2" s="127"/>
      <c r="E2" s="208" t="s">
        <v>103</v>
      </c>
      <c r="F2" s="209"/>
      <c r="G2" s="209"/>
    </row>
    <row r="3" spans="1:7" ht="18.75" x14ac:dyDescent="0.3">
      <c r="A3" s="128">
        <v>501001</v>
      </c>
      <c r="B3" s="129" t="s">
        <v>3</v>
      </c>
      <c r="C3" s="130">
        <v>350000</v>
      </c>
      <c r="D3" s="131"/>
      <c r="E3" s="112">
        <v>602001</v>
      </c>
      <c r="F3" s="5" t="s">
        <v>4</v>
      </c>
      <c r="G3" s="6">
        <v>350000</v>
      </c>
    </row>
    <row r="4" spans="1:7" ht="18.75" x14ac:dyDescent="0.3">
      <c r="A4" s="112">
        <v>501003</v>
      </c>
      <c r="B4" s="5" t="s">
        <v>7</v>
      </c>
      <c r="C4" s="6">
        <v>40000</v>
      </c>
      <c r="D4" s="125"/>
      <c r="E4" s="112">
        <v>609010</v>
      </c>
      <c r="F4" s="5" t="s">
        <v>6</v>
      </c>
      <c r="G4" s="6">
        <v>10000</v>
      </c>
    </row>
    <row r="5" spans="1:7" ht="18.75" x14ac:dyDescent="0.3">
      <c r="A5" s="112">
        <v>501005</v>
      </c>
      <c r="B5" s="5" t="s">
        <v>9</v>
      </c>
      <c r="C5" s="6">
        <v>15000</v>
      </c>
      <c r="D5" s="125"/>
      <c r="E5" s="112">
        <v>609012</v>
      </c>
      <c r="F5" s="5" t="s">
        <v>8</v>
      </c>
      <c r="G5" s="6">
        <v>70000</v>
      </c>
    </row>
    <row r="6" spans="1:7" ht="18.75" x14ac:dyDescent="0.3">
      <c r="A6" s="112">
        <v>501007</v>
      </c>
      <c r="B6" s="5" t="s">
        <v>11</v>
      </c>
      <c r="C6" s="6">
        <v>3000</v>
      </c>
      <c r="D6" s="125"/>
      <c r="E6" s="112">
        <v>609011</v>
      </c>
      <c r="F6" s="5" t="s">
        <v>10</v>
      </c>
      <c r="G6" s="6">
        <v>50000</v>
      </c>
    </row>
    <row r="7" spans="1:7" ht="18.75" x14ac:dyDescent="0.3">
      <c r="A7" s="112">
        <v>501010</v>
      </c>
      <c r="B7" s="5" t="s">
        <v>13</v>
      </c>
      <c r="C7" s="6">
        <v>160000</v>
      </c>
      <c r="D7" s="125"/>
      <c r="E7" s="124"/>
      <c r="F7" s="89"/>
      <c r="G7" s="77"/>
    </row>
    <row r="8" spans="1:7" ht="21.75" customHeight="1" x14ac:dyDescent="0.3">
      <c r="A8" s="111">
        <v>501011</v>
      </c>
      <c r="B8" s="60" t="s">
        <v>14</v>
      </c>
      <c r="C8" s="53">
        <v>100000</v>
      </c>
      <c r="D8" s="125"/>
      <c r="E8" s="132" t="s">
        <v>101</v>
      </c>
      <c r="F8" s="73" t="s">
        <v>73</v>
      </c>
      <c r="G8" s="66">
        <v>200000</v>
      </c>
    </row>
    <row r="9" spans="1:7" ht="18.75" x14ac:dyDescent="0.3">
      <c r="A9" s="133">
        <v>501090</v>
      </c>
      <c r="B9" s="73" t="s">
        <v>63</v>
      </c>
      <c r="C9" s="66">
        <v>25000</v>
      </c>
      <c r="D9" s="125"/>
      <c r="E9" s="112">
        <v>672348</v>
      </c>
      <c r="F9" s="5" t="s">
        <v>12</v>
      </c>
      <c r="G9" s="6">
        <v>840000</v>
      </c>
    </row>
    <row r="10" spans="1:7" ht="18.75" x14ac:dyDescent="0.3">
      <c r="A10" s="112">
        <v>502001</v>
      </c>
      <c r="B10" s="5" t="s">
        <v>16</v>
      </c>
      <c r="C10" s="6">
        <v>115000</v>
      </c>
      <c r="D10" s="125"/>
      <c r="E10" s="111">
        <v>672346</v>
      </c>
      <c r="F10" s="60" t="s">
        <v>61</v>
      </c>
      <c r="G10" s="53">
        <f>C8+C23+C26+C29</f>
        <v>8730000</v>
      </c>
    </row>
    <row r="11" spans="1:7" ht="18.75" x14ac:dyDescent="0.3">
      <c r="A11" s="112">
        <v>502002</v>
      </c>
      <c r="B11" s="5" t="s">
        <v>17</v>
      </c>
      <c r="C11" s="6">
        <v>20000</v>
      </c>
      <c r="D11" s="125"/>
      <c r="E11" s="134">
        <v>648000</v>
      </c>
      <c r="F11" s="5" t="s">
        <v>49</v>
      </c>
      <c r="G11" s="6">
        <v>0</v>
      </c>
    </row>
    <row r="12" spans="1:7" ht="18.75" x14ac:dyDescent="0.3">
      <c r="A12" s="112">
        <v>502004</v>
      </c>
      <c r="B12" s="5" t="s">
        <v>18</v>
      </c>
      <c r="C12" s="6">
        <v>150000</v>
      </c>
      <c r="D12" s="125"/>
      <c r="E12" s="134">
        <v>649000</v>
      </c>
      <c r="F12" s="6" t="s">
        <v>107</v>
      </c>
      <c r="G12" s="135">
        <v>0</v>
      </c>
    </row>
    <row r="13" spans="1:7" ht="18.75" x14ac:dyDescent="0.3">
      <c r="A13" s="112">
        <v>511000</v>
      </c>
      <c r="B13" s="5" t="s">
        <v>113</v>
      </c>
      <c r="C13" s="6">
        <v>22000</v>
      </c>
      <c r="D13" s="125"/>
      <c r="E13" s="6"/>
      <c r="F13" s="6"/>
      <c r="G13" s="136" t="s">
        <v>19</v>
      </c>
    </row>
    <row r="14" spans="1:7" ht="18.75" x14ac:dyDescent="0.3">
      <c r="A14" s="112">
        <v>512000</v>
      </c>
      <c r="B14" s="5" t="s">
        <v>21</v>
      </c>
      <c r="C14" s="6">
        <v>6000</v>
      </c>
      <c r="D14" s="125"/>
      <c r="E14" s="6"/>
      <c r="F14" s="6"/>
      <c r="G14" s="136"/>
    </row>
    <row r="15" spans="1:7" ht="18.75" x14ac:dyDescent="0.3">
      <c r="A15" s="112">
        <v>518001</v>
      </c>
      <c r="B15" s="5" t="s">
        <v>22</v>
      </c>
      <c r="C15" s="6">
        <v>5000</v>
      </c>
      <c r="D15" s="125"/>
      <c r="E15" s="6"/>
      <c r="F15" s="6"/>
      <c r="G15" s="136"/>
    </row>
    <row r="16" spans="1:7" ht="18.75" x14ac:dyDescent="0.3">
      <c r="A16" s="112">
        <v>518002</v>
      </c>
      <c r="B16" s="5" t="s">
        <v>23</v>
      </c>
      <c r="C16" s="6">
        <v>2000</v>
      </c>
      <c r="D16" s="125"/>
      <c r="E16" s="6"/>
      <c r="F16" s="6"/>
      <c r="G16" s="136"/>
    </row>
    <row r="17" spans="1:7" ht="18.75" x14ac:dyDescent="0.3">
      <c r="A17" s="112">
        <v>518003</v>
      </c>
      <c r="B17" s="5" t="s">
        <v>24</v>
      </c>
      <c r="C17" s="6">
        <v>150000</v>
      </c>
      <c r="D17" s="125"/>
      <c r="E17" s="6"/>
      <c r="F17" s="6"/>
      <c r="G17" s="136"/>
    </row>
    <row r="18" spans="1:7" ht="18.75" x14ac:dyDescent="0.3">
      <c r="A18" s="112">
        <v>518004</v>
      </c>
      <c r="B18" s="5" t="s">
        <v>25</v>
      </c>
      <c r="C18" s="6">
        <v>48000</v>
      </c>
      <c r="D18" s="125"/>
      <c r="E18" s="6"/>
      <c r="F18" s="6"/>
      <c r="G18" s="136"/>
    </row>
    <row r="19" spans="1:7" ht="18.75" x14ac:dyDescent="0.3">
      <c r="A19" s="112">
        <v>518006</v>
      </c>
      <c r="B19" s="5" t="s">
        <v>26</v>
      </c>
      <c r="C19" s="6">
        <v>5000</v>
      </c>
      <c r="D19" s="125"/>
      <c r="E19" s="6"/>
      <c r="F19" s="6"/>
      <c r="G19" s="136"/>
    </row>
    <row r="20" spans="1:7" ht="18.75" x14ac:dyDescent="0.3">
      <c r="A20" s="112">
        <v>518007</v>
      </c>
      <c r="B20" s="5" t="s">
        <v>27</v>
      </c>
      <c r="C20" s="6">
        <v>0</v>
      </c>
      <c r="D20" s="125"/>
      <c r="E20" s="6"/>
      <c r="F20" s="6"/>
      <c r="G20" s="136"/>
    </row>
    <row r="21" spans="1:7" ht="18.75" x14ac:dyDescent="0.3">
      <c r="A21" s="112">
        <v>518008</v>
      </c>
      <c r="B21" s="5" t="s">
        <v>28</v>
      </c>
      <c r="C21" s="6">
        <v>38000</v>
      </c>
      <c r="D21" s="125"/>
      <c r="E21" s="6"/>
      <c r="F21" s="6"/>
      <c r="G21" s="136"/>
    </row>
    <row r="22" spans="1:7" ht="18.75" x14ac:dyDescent="0.3">
      <c r="A22" s="133">
        <v>518091</v>
      </c>
      <c r="B22" s="73" t="s">
        <v>65</v>
      </c>
      <c r="C22" s="66">
        <v>15000</v>
      </c>
      <c r="D22" s="125"/>
      <c r="E22" s="6"/>
      <c r="F22" s="6"/>
      <c r="G22" s="136"/>
    </row>
    <row r="23" spans="1:7" ht="18.75" x14ac:dyDescent="0.3">
      <c r="A23" s="111">
        <v>521001</v>
      </c>
      <c r="B23" s="60" t="s">
        <v>110</v>
      </c>
      <c r="C23" s="53">
        <v>6500000</v>
      </c>
      <c r="D23" s="125"/>
      <c r="E23" s="6"/>
      <c r="F23" s="6"/>
      <c r="G23" s="136"/>
    </row>
    <row r="24" spans="1:7" ht="18.75" x14ac:dyDescent="0.3">
      <c r="A24" s="112">
        <v>521011</v>
      </c>
      <c r="B24" s="5" t="s">
        <v>30</v>
      </c>
      <c r="C24" s="6">
        <v>120000</v>
      </c>
      <c r="D24" s="125"/>
      <c r="E24" s="6"/>
      <c r="F24" s="6"/>
      <c r="G24" s="136"/>
    </row>
    <row r="25" spans="1:7" ht="18.75" x14ac:dyDescent="0.3">
      <c r="A25" s="133">
        <v>521099</v>
      </c>
      <c r="B25" s="73" t="s">
        <v>80</v>
      </c>
      <c r="C25" s="66">
        <v>120000</v>
      </c>
      <c r="D25" s="125"/>
      <c r="E25" s="6"/>
      <c r="F25" s="6"/>
      <c r="G25" s="136"/>
    </row>
    <row r="26" spans="1:7" ht="18.75" x14ac:dyDescent="0.3">
      <c r="A26" s="111">
        <v>524000</v>
      </c>
      <c r="B26" s="60" t="s">
        <v>31</v>
      </c>
      <c r="C26" s="53">
        <v>2000000</v>
      </c>
      <c r="D26" s="125"/>
      <c r="E26" s="6"/>
      <c r="F26" s="6"/>
      <c r="G26" s="136" t="s">
        <v>19</v>
      </c>
    </row>
    <row r="27" spans="1:7" ht="18.75" x14ac:dyDescent="0.3">
      <c r="A27" s="112">
        <v>524002</v>
      </c>
      <c r="B27" s="5" t="s">
        <v>79</v>
      </c>
      <c r="C27" s="6">
        <v>0</v>
      </c>
      <c r="D27" s="125"/>
      <c r="E27" s="6"/>
      <c r="F27" s="6"/>
      <c r="G27" s="136" t="s">
        <v>19</v>
      </c>
    </row>
    <row r="28" spans="1:7" ht="18.75" x14ac:dyDescent="0.3">
      <c r="A28" s="133">
        <v>524099</v>
      </c>
      <c r="B28" s="73" t="s">
        <v>68</v>
      </c>
      <c r="C28" s="66">
        <v>24000</v>
      </c>
      <c r="D28" s="125"/>
      <c r="E28" s="6"/>
      <c r="F28" s="6"/>
      <c r="G28" s="136"/>
    </row>
    <row r="29" spans="1:7" ht="18.75" x14ac:dyDescent="0.3">
      <c r="A29" s="111">
        <v>527001</v>
      </c>
      <c r="B29" s="60" t="s">
        <v>32</v>
      </c>
      <c r="C29" s="53">
        <v>130000</v>
      </c>
      <c r="D29" s="125"/>
      <c r="E29" s="6"/>
      <c r="F29" s="6"/>
      <c r="G29" s="136"/>
    </row>
    <row r="30" spans="1:7" ht="18.75" x14ac:dyDescent="0.3">
      <c r="A30" s="133">
        <v>527099</v>
      </c>
      <c r="B30" s="73" t="s">
        <v>69</v>
      </c>
      <c r="C30" s="66">
        <v>2000</v>
      </c>
      <c r="D30" s="125"/>
      <c r="E30" s="6"/>
      <c r="F30" s="6"/>
      <c r="G30" s="136"/>
    </row>
    <row r="31" spans="1:7" ht="18.75" x14ac:dyDescent="0.3">
      <c r="A31" s="112">
        <v>525000</v>
      </c>
      <c r="B31" s="5" t="s">
        <v>34</v>
      </c>
      <c r="C31" s="6">
        <v>23000</v>
      </c>
      <c r="D31" s="125"/>
      <c r="E31" s="6"/>
      <c r="F31" s="6"/>
      <c r="G31" s="136"/>
    </row>
    <row r="32" spans="1:7" ht="18.75" x14ac:dyDescent="0.3">
      <c r="A32" s="112">
        <v>551002</v>
      </c>
      <c r="B32" s="5" t="s">
        <v>35</v>
      </c>
      <c r="C32" s="6">
        <v>0</v>
      </c>
      <c r="D32" s="125"/>
      <c r="E32" s="6"/>
      <c r="F32" s="6"/>
      <c r="G32" s="136"/>
    </row>
    <row r="33" spans="1:8" ht="18.75" x14ac:dyDescent="0.3">
      <c r="A33" s="112">
        <v>558000</v>
      </c>
      <c r="B33" s="5" t="s">
        <v>36</v>
      </c>
      <c r="C33" s="6">
        <v>30000</v>
      </c>
      <c r="D33" s="125"/>
      <c r="E33" s="6"/>
      <c r="F33" s="6"/>
      <c r="G33" s="136"/>
    </row>
    <row r="34" spans="1:8" ht="18.75" x14ac:dyDescent="0.3">
      <c r="A34" s="137">
        <v>558001</v>
      </c>
      <c r="B34" s="5" t="s">
        <v>111</v>
      </c>
      <c r="C34" s="122">
        <v>0</v>
      </c>
      <c r="D34" s="126"/>
      <c r="E34" s="6"/>
      <c r="F34" s="6"/>
      <c r="G34" s="136"/>
    </row>
    <row r="35" spans="1:8" ht="18.75" x14ac:dyDescent="0.3">
      <c r="A35" s="138">
        <v>558090</v>
      </c>
      <c r="B35" s="73" t="s">
        <v>74</v>
      </c>
      <c r="C35" s="74">
        <v>14000</v>
      </c>
      <c r="D35" s="126"/>
      <c r="E35" s="6"/>
      <c r="F35" s="6"/>
      <c r="G35" s="136"/>
    </row>
    <row r="36" spans="1:8" ht="19.5" thickBot="1" x14ac:dyDescent="0.35">
      <c r="A36" s="137">
        <v>569015</v>
      </c>
      <c r="B36" s="139" t="s">
        <v>37</v>
      </c>
      <c r="C36" s="122">
        <v>18000</v>
      </c>
      <c r="D36" s="126"/>
      <c r="E36" s="6"/>
      <c r="F36" s="6"/>
      <c r="G36" s="136"/>
    </row>
    <row r="37" spans="1:8" ht="19.5" thickBot="1" x14ac:dyDescent="0.35">
      <c r="A37" s="140" t="s">
        <v>47</v>
      </c>
      <c r="B37" s="141" t="s">
        <v>38</v>
      </c>
      <c r="C37" s="142">
        <f>SUM(C3:C36)</f>
        <v>10250000</v>
      </c>
      <c r="D37" s="143"/>
      <c r="E37" s="144"/>
      <c r="F37" s="144"/>
      <c r="G37" s="144">
        <f>SUM(G3:G36)</f>
        <v>10250000</v>
      </c>
      <c r="H37" s="7"/>
    </row>
    <row r="38" spans="1:8" ht="21" x14ac:dyDescent="0.35">
      <c r="B38" s="20" t="s">
        <v>54</v>
      </c>
      <c r="G38" s="110"/>
    </row>
    <row r="39" spans="1:8" x14ac:dyDescent="0.25">
      <c r="B39" s="19" t="s">
        <v>40</v>
      </c>
      <c r="C39" s="1" t="s">
        <v>41</v>
      </c>
      <c r="D39" s="1"/>
    </row>
    <row r="40" spans="1:8" x14ac:dyDescent="0.25">
      <c r="B40" s="19" t="s">
        <v>33</v>
      </c>
      <c r="C40" s="1" t="s">
        <v>42</v>
      </c>
      <c r="D40" s="1"/>
    </row>
    <row r="41" spans="1:8" x14ac:dyDescent="0.25">
      <c r="B41" s="19" t="s">
        <v>30</v>
      </c>
      <c r="C41" s="1" t="s">
        <v>43</v>
      </c>
      <c r="D41" s="1"/>
      <c r="H41" s="123"/>
    </row>
    <row r="42" spans="1:8" x14ac:dyDescent="0.25">
      <c r="B42" s="19" t="s">
        <v>44</v>
      </c>
      <c r="C42" s="1" t="s">
        <v>45</v>
      </c>
      <c r="D42" s="1"/>
      <c r="H42" s="123"/>
    </row>
    <row r="43" spans="1:8" x14ac:dyDescent="0.25">
      <c r="B43" s="19" t="s">
        <v>76</v>
      </c>
      <c r="C43" s="1" t="s">
        <v>77</v>
      </c>
      <c r="D43" s="1"/>
    </row>
    <row r="44" spans="1:8" x14ac:dyDescent="0.25">
      <c r="B44" s="19" t="s">
        <v>36</v>
      </c>
      <c r="C44" s="1" t="s">
        <v>105</v>
      </c>
      <c r="D44" s="1"/>
    </row>
    <row r="45" spans="1:8" x14ac:dyDescent="0.25">
      <c r="B45" s="19" t="s">
        <v>88</v>
      </c>
      <c r="C45" s="1" t="s">
        <v>89</v>
      </c>
      <c r="D45" s="1"/>
    </row>
    <row r="46" spans="1:8" x14ac:dyDescent="0.25">
      <c r="B46" s="19"/>
      <c r="C46" s="1"/>
      <c r="D46" s="1"/>
    </row>
    <row r="47" spans="1:8" x14ac:dyDescent="0.25">
      <c r="B47" s="26"/>
      <c r="C47" s="115" t="s">
        <v>83</v>
      </c>
      <c r="D47" s="115"/>
      <c r="E47" s="116"/>
      <c r="F47" s="115" t="s">
        <v>82</v>
      </c>
    </row>
    <row r="48" spans="1:8" x14ac:dyDescent="0.25">
      <c r="B48" s="26" t="s">
        <v>104</v>
      </c>
      <c r="C48" s="7">
        <v>11500000</v>
      </c>
      <c r="D48" s="7"/>
      <c r="F48" s="7">
        <v>11500000</v>
      </c>
    </row>
    <row r="50" spans="2:6" x14ac:dyDescent="0.25">
      <c r="B50" s="27" t="s">
        <v>114</v>
      </c>
      <c r="C50" s="30">
        <v>13000000</v>
      </c>
      <c r="D50" s="30"/>
      <c r="E50" s="29"/>
      <c r="F50" s="30">
        <v>13000000</v>
      </c>
    </row>
    <row r="51" spans="2:6" x14ac:dyDescent="0.25">
      <c r="C51" s="30"/>
      <c r="D51" s="30"/>
      <c r="E51" s="29"/>
      <c r="F51" s="30"/>
    </row>
  </sheetData>
  <mergeCells count="2">
    <mergeCell ref="A2:C2"/>
    <mergeCell ref="E2:G2"/>
  </mergeCells>
  <pageMargins left="0.7" right="0.7" top="0.78740157499999996" bottom="0.78740157499999996" header="0.3" footer="0.3"/>
  <pageSetup paperSize="9" scale="7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6"/>
  <sheetViews>
    <sheetView topLeftCell="A10" workbookViewId="0">
      <selection activeCell="L35" sqref="L35"/>
    </sheetView>
  </sheetViews>
  <sheetFormatPr defaultColWidth="9.140625" defaultRowHeight="15" x14ac:dyDescent="0.25"/>
  <cols>
    <col min="1" max="1" width="8" customWidth="1"/>
    <col min="2" max="2" width="35.85546875" customWidth="1"/>
    <col min="3" max="4" width="15.5703125" customWidth="1"/>
    <col min="5" max="5" width="9.85546875" customWidth="1"/>
    <col min="6" max="6" width="25" customWidth="1"/>
    <col min="7" max="7" width="16" customWidth="1"/>
    <col min="8" max="8" width="15.7109375" bestFit="1" customWidth="1"/>
  </cols>
  <sheetData>
    <row r="1" spans="1:8" ht="19.5" thickBot="1" x14ac:dyDescent="0.35">
      <c r="B1" s="2" t="s">
        <v>100</v>
      </c>
      <c r="C1" s="2"/>
      <c r="D1" s="2"/>
      <c r="E1" s="2"/>
      <c r="F1" s="2"/>
    </row>
    <row r="2" spans="1:8" ht="15.75" thickBot="1" x14ac:dyDescent="0.3">
      <c r="A2" s="210" t="s">
        <v>102</v>
      </c>
      <c r="B2" s="211"/>
      <c r="C2" s="212"/>
      <c r="D2" s="25" t="s">
        <v>106</v>
      </c>
      <c r="E2" s="210" t="s">
        <v>103</v>
      </c>
      <c r="F2" s="211"/>
      <c r="G2" s="211"/>
      <c r="H2" s="11" t="s">
        <v>108</v>
      </c>
    </row>
    <row r="3" spans="1:8" ht="18.75" x14ac:dyDescent="0.3">
      <c r="A3" s="24">
        <v>501001</v>
      </c>
      <c r="B3" s="10" t="s">
        <v>3</v>
      </c>
      <c r="C3" s="9">
        <v>350000</v>
      </c>
      <c r="D3" s="9">
        <v>228026</v>
      </c>
      <c r="E3" s="21">
        <v>602001</v>
      </c>
      <c r="F3" s="3" t="s">
        <v>4</v>
      </c>
      <c r="G3" s="32">
        <v>350000</v>
      </c>
      <c r="H3" s="4">
        <v>218165</v>
      </c>
    </row>
    <row r="4" spans="1:8" ht="18.75" x14ac:dyDescent="0.3">
      <c r="A4" s="21">
        <v>501003</v>
      </c>
      <c r="B4" s="3" t="s">
        <v>7</v>
      </c>
      <c r="C4" s="4">
        <v>30000</v>
      </c>
      <c r="D4" s="4">
        <v>38955</v>
      </c>
      <c r="E4" s="21">
        <v>609010</v>
      </c>
      <c r="F4" s="3" t="s">
        <v>6</v>
      </c>
      <c r="G4" s="32">
        <v>15000</v>
      </c>
      <c r="H4" s="4">
        <v>10450</v>
      </c>
    </row>
    <row r="5" spans="1:8" ht="18.75" x14ac:dyDescent="0.3">
      <c r="A5" s="21">
        <v>501005</v>
      </c>
      <c r="B5" s="3" t="s">
        <v>9</v>
      </c>
      <c r="C5" s="4">
        <v>13000</v>
      </c>
      <c r="D5" s="4">
        <v>11206</v>
      </c>
      <c r="E5" s="21">
        <v>609012</v>
      </c>
      <c r="F5" s="3" t="s">
        <v>8</v>
      </c>
      <c r="G5" s="32">
        <v>70000</v>
      </c>
      <c r="H5" s="4">
        <v>46500</v>
      </c>
    </row>
    <row r="6" spans="1:8" ht="18.75" x14ac:dyDescent="0.3">
      <c r="A6" s="21">
        <v>501007</v>
      </c>
      <c r="B6" s="3" t="s">
        <v>11</v>
      </c>
      <c r="C6" s="4">
        <v>3000</v>
      </c>
      <c r="D6" s="4">
        <v>0</v>
      </c>
      <c r="E6" s="21">
        <v>609011</v>
      </c>
      <c r="F6" s="3" t="s">
        <v>10</v>
      </c>
      <c r="G6" s="32">
        <v>50000</v>
      </c>
      <c r="H6" s="4">
        <v>44578</v>
      </c>
    </row>
    <row r="7" spans="1:8" ht="18.75" x14ac:dyDescent="0.3">
      <c r="A7" s="21">
        <v>501010</v>
      </c>
      <c r="B7" s="3" t="s">
        <v>13</v>
      </c>
      <c r="C7" s="4">
        <v>200000</v>
      </c>
      <c r="D7" s="4">
        <v>214060</v>
      </c>
      <c r="E7" s="51">
        <v>609013</v>
      </c>
      <c r="F7" s="52" t="s">
        <v>71</v>
      </c>
      <c r="G7" s="117">
        <v>26000</v>
      </c>
      <c r="H7" s="4">
        <v>28454</v>
      </c>
    </row>
    <row r="8" spans="1:8" ht="21.75" customHeight="1" x14ac:dyDescent="0.3">
      <c r="A8" s="21">
        <v>501011</v>
      </c>
      <c r="B8" s="3" t="s">
        <v>14</v>
      </c>
      <c r="C8" s="8">
        <v>70000</v>
      </c>
      <c r="D8" s="8">
        <v>33147</v>
      </c>
      <c r="E8" s="114" t="s">
        <v>101</v>
      </c>
      <c r="F8" s="65" t="s">
        <v>73</v>
      </c>
      <c r="G8" s="118">
        <f>C9+C23+C28+C32+C34+C39</f>
        <v>435000</v>
      </c>
      <c r="H8" s="4">
        <v>455957</v>
      </c>
    </row>
    <row r="9" spans="1:8" ht="18.75" x14ac:dyDescent="0.3">
      <c r="A9" s="64">
        <v>501090</v>
      </c>
      <c r="B9" s="65" t="s">
        <v>63</v>
      </c>
      <c r="C9" s="66">
        <v>60000</v>
      </c>
      <c r="D9" s="66">
        <v>95203</v>
      </c>
      <c r="E9" s="111">
        <v>672022</v>
      </c>
      <c r="F9" s="61" t="s">
        <v>75</v>
      </c>
      <c r="G9" s="119">
        <f>C10+C24+C29+C40-G7</f>
        <v>261000</v>
      </c>
      <c r="H9" s="4">
        <v>261959</v>
      </c>
    </row>
    <row r="10" spans="1:8" ht="18.75" x14ac:dyDescent="0.3">
      <c r="A10" s="51">
        <v>501091</v>
      </c>
      <c r="B10" s="52" t="s">
        <v>64</v>
      </c>
      <c r="C10" s="53">
        <v>50000</v>
      </c>
      <c r="D10" s="53">
        <v>52261</v>
      </c>
      <c r="E10" s="21">
        <v>672348</v>
      </c>
      <c r="F10" s="3" t="s">
        <v>12</v>
      </c>
      <c r="G10" s="32">
        <v>840000</v>
      </c>
      <c r="H10" s="4">
        <v>840000</v>
      </c>
    </row>
    <row r="11" spans="1:8" ht="18.75" x14ac:dyDescent="0.3">
      <c r="A11" s="21">
        <v>502001</v>
      </c>
      <c r="B11" s="3" t="s">
        <v>16</v>
      </c>
      <c r="C11" s="4">
        <v>120000</v>
      </c>
      <c r="D11" s="4">
        <v>106313</v>
      </c>
      <c r="E11" s="112">
        <v>672346</v>
      </c>
      <c r="F11" s="5" t="s">
        <v>61</v>
      </c>
      <c r="G11" s="33">
        <f>C8+C25+C30+C33</f>
        <v>6966000</v>
      </c>
      <c r="H11" s="4">
        <v>7373773</v>
      </c>
    </row>
    <row r="12" spans="1:8" ht="18.75" x14ac:dyDescent="0.3">
      <c r="A12" s="21">
        <v>502002</v>
      </c>
      <c r="B12" s="3" t="s">
        <v>17</v>
      </c>
      <c r="C12" s="4">
        <v>20000</v>
      </c>
      <c r="D12" s="4">
        <v>19407</v>
      </c>
      <c r="E12" s="113">
        <v>648000</v>
      </c>
      <c r="F12" s="3" t="s">
        <v>49</v>
      </c>
      <c r="G12" s="32">
        <v>0</v>
      </c>
      <c r="H12" s="4">
        <v>1000</v>
      </c>
    </row>
    <row r="13" spans="1:8" ht="18.75" x14ac:dyDescent="0.3">
      <c r="A13" s="21">
        <v>502004</v>
      </c>
      <c r="B13" s="3" t="s">
        <v>18</v>
      </c>
      <c r="C13" s="4">
        <v>180000</v>
      </c>
      <c r="D13" s="4">
        <v>136903</v>
      </c>
      <c r="E13" s="113">
        <v>649000</v>
      </c>
      <c r="F13" s="4" t="s">
        <v>107</v>
      </c>
      <c r="G13" s="120"/>
      <c r="H13" s="4">
        <v>20607</v>
      </c>
    </row>
    <row r="14" spans="1:8" ht="18.75" x14ac:dyDescent="0.3">
      <c r="A14" s="21">
        <v>511000</v>
      </c>
      <c r="B14" s="3" t="s">
        <v>20</v>
      </c>
      <c r="C14" s="4">
        <v>0</v>
      </c>
      <c r="D14" s="4">
        <v>0</v>
      </c>
      <c r="E14" s="4"/>
      <c r="F14" s="4"/>
      <c r="G14" s="34" t="s">
        <v>19</v>
      </c>
      <c r="H14" s="11"/>
    </row>
    <row r="15" spans="1:8" ht="18.75" x14ac:dyDescent="0.3">
      <c r="A15" s="21">
        <v>512000</v>
      </c>
      <c r="B15" s="3" t="s">
        <v>21</v>
      </c>
      <c r="C15" s="4">
        <v>6000</v>
      </c>
      <c r="D15" s="4">
        <v>1134</v>
      </c>
      <c r="E15" s="4"/>
      <c r="F15" s="4"/>
      <c r="G15" s="34"/>
      <c r="H15" s="11"/>
    </row>
    <row r="16" spans="1:8" ht="18.75" x14ac:dyDescent="0.3">
      <c r="A16" s="21">
        <v>518001</v>
      </c>
      <c r="B16" s="3" t="s">
        <v>22</v>
      </c>
      <c r="C16" s="4">
        <v>5000</v>
      </c>
      <c r="D16" s="4">
        <v>4041</v>
      </c>
      <c r="E16" s="4"/>
      <c r="F16" s="4"/>
      <c r="G16" s="34"/>
      <c r="H16" s="11"/>
    </row>
    <row r="17" spans="1:8" ht="18.75" x14ac:dyDescent="0.3">
      <c r="A17" s="21">
        <v>518002</v>
      </c>
      <c r="B17" s="3" t="s">
        <v>23</v>
      </c>
      <c r="C17" s="4">
        <v>2000</v>
      </c>
      <c r="D17" s="4">
        <v>1747</v>
      </c>
      <c r="E17" s="4"/>
      <c r="F17" s="4"/>
      <c r="G17" s="34"/>
      <c r="H17" s="11"/>
    </row>
    <row r="18" spans="1:8" ht="18.75" x14ac:dyDescent="0.3">
      <c r="A18" s="21">
        <v>518003</v>
      </c>
      <c r="B18" s="3" t="s">
        <v>24</v>
      </c>
      <c r="C18" s="4">
        <v>150000</v>
      </c>
      <c r="D18" s="4">
        <v>120276</v>
      </c>
      <c r="E18" s="4"/>
      <c r="F18" s="4"/>
      <c r="G18" s="34"/>
      <c r="H18" s="11"/>
    </row>
    <row r="19" spans="1:8" ht="18.75" x14ac:dyDescent="0.3">
      <c r="A19" s="21">
        <v>518004</v>
      </c>
      <c r="B19" s="3" t="s">
        <v>25</v>
      </c>
      <c r="C19" s="4">
        <v>48000</v>
      </c>
      <c r="D19" s="4">
        <v>48000</v>
      </c>
      <c r="E19" s="4"/>
      <c r="F19" s="4"/>
      <c r="G19" s="34"/>
      <c r="H19" s="11"/>
    </row>
    <row r="20" spans="1:8" ht="18.75" x14ac:dyDescent="0.3">
      <c r="A20" s="21">
        <v>518006</v>
      </c>
      <c r="B20" s="3" t="s">
        <v>26</v>
      </c>
      <c r="C20" s="4">
        <v>2000</v>
      </c>
      <c r="D20" s="4">
        <v>3876</v>
      </c>
      <c r="E20" s="4"/>
      <c r="F20" s="4"/>
      <c r="G20" s="34"/>
      <c r="H20" s="11"/>
    </row>
    <row r="21" spans="1:8" ht="18.75" x14ac:dyDescent="0.3">
      <c r="A21" s="21">
        <v>518007</v>
      </c>
      <c r="B21" s="3" t="s">
        <v>27</v>
      </c>
      <c r="C21" s="4">
        <v>0</v>
      </c>
      <c r="D21" s="4">
        <v>205</v>
      </c>
      <c r="E21" s="4"/>
      <c r="F21" s="4"/>
      <c r="G21" s="34"/>
      <c r="H21" s="11"/>
    </row>
    <row r="22" spans="1:8" ht="18.75" x14ac:dyDescent="0.3">
      <c r="A22" s="21">
        <v>518008</v>
      </c>
      <c r="B22" s="3" t="s">
        <v>28</v>
      </c>
      <c r="C22" s="4">
        <v>38000</v>
      </c>
      <c r="D22" s="4">
        <v>27281</v>
      </c>
      <c r="E22" s="4"/>
      <c r="F22" s="4"/>
      <c r="G22" s="34"/>
      <c r="H22" s="11"/>
    </row>
    <row r="23" spans="1:8" ht="18.75" x14ac:dyDescent="0.3">
      <c r="A23" s="64">
        <v>518091</v>
      </c>
      <c r="B23" s="65" t="s">
        <v>65</v>
      </c>
      <c r="C23" s="68">
        <v>53000</v>
      </c>
      <c r="D23" s="68">
        <v>34198</v>
      </c>
      <c r="E23" s="4"/>
      <c r="F23" s="4"/>
      <c r="G23" s="34"/>
      <c r="H23" s="11"/>
    </row>
    <row r="24" spans="1:8" ht="18.75" x14ac:dyDescent="0.3">
      <c r="A24" s="51">
        <v>518094</v>
      </c>
      <c r="B24" s="52" t="s">
        <v>66</v>
      </c>
      <c r="C24" s="55">
        <v>62000</v>
      </c>
      <c r="D24" s="55">
        <v>32000</v>
      </c>
      <c r="E24" s="4"/>
      <c r="F24" s="4"/>
      <c r="G24" s="34"/>
      <c r="H24" s="11"/>
    </row>
    <row r="25" spans="1:8" ht="18.75" x14ac:dyDescent="0.3">
      <c r="A25" s="21">
        <v>521001</v>
      </c>
      <c r="B25" s="3" t="s">
        <v>110</v>
      </c>
      <c r="C25" s="8">
        <f>4408000+670000</f>
        <v>5078000</v>
      </c>
      <c r="D25" s="8">
        <v>5337151</v>
      </c>
      <c r="E25" s="4"/>
      <c r="F25" s="4"/>
      <c r="G25" s="34"/>
      <c r="H25" s="11"/>
    </row>
    <row r="26" spans="1:8" ht="18.75" x14ac:dyDescent="0.3">
      <c r="A26" s="21">
        <v>521011</v>
      </c>
      <c r="B26" s="5" t="s">
        <v>30</v>
      </c>
      <c r="C26" s="6">
        <v>70000</v>
      </c>
      <c r="D26" s="6">
        <v>83100</v>
      </c>
      <c r="E26" s="4"/>
      <c r="F26" s="4"/>
      <c r="G26" s="34"/>
      <c r="H26" s="11"/>
    </row>
    <row r="27" spans="1:8" ht="18.75" x14ac:dyDescent="0.3">
      <c r="A27" s="21" t="s">
        <v>109</v>
      </c>
      <c r="B27" s="5" t="s">
        <v>33</v>
      </c>
      <c r="C27" s="6">
        <v>0</v>
      </c>
      <c r="D27" s="6">
        <v>4344</v>
      </c>
      <c r="E27" s="4"/>
      <c r="F27" s="4"/>
      <c r="G27" s="34" t="s">
        <v>19</v>
      </c>
      <c r="H27" s="11"/>
    </row>
    <row r="28" spans="1:8" ht="18.75" x14ac:dyDescent="0.3">
      <c r="A28" s="64">
        <v>521099</v>
      </c>
      <c r="B28" s="65" t="s">
        <v>80</v>
      </c>
      <c r="C28" s="66">
        <v>270000</v>
      </c>
      <c r="D28" s="66">
        <v>187183</v>
      </c>
      <c r="E28" s="4"/>
      <c r="F28" s="4"/>
      <c r="G28" s="34"/>
      <c r="H28" s="11"/>
    </row>
    <row r="29" spans="1:8" ht="18.75" x14ac:dyDescent="0.3">
      <c r="A29" s="51">
        <v>521098</v>
      </c>
      <c r="B29" s="52" t="s">
        <v>81</v>
      </c>
      <c r="C29" s="53">
        <v>175000</v>
      </c>
      <c r="D29" s="53">
        <v>174800</v>
      </c>
      <c r="E29" s="4"/>
      <c r="F29" s="4"/>
      <c r="G29" s="34" t="s">
        <v>19</v>
      </c>
      <c r="H29" s="11"/>
    </row>
    <row r="30" spans="1:8" ht="18.75" x14ac:dyDescent="0.3">
      <c r="A30" s="21">
        <v>524000</v>
      </c>
      <c r="B30" s="5" t="s">
        <v>31</v>
      </c>
      <c r="C30" s="8">
        <v>1716000</v>
      </c>
      <c r="D30" s="8">
        <v>1798682</v>
      </c>
      <c r="E30" s="4"/>
      <c r="F30" s="4"/>
      <c r="G30" s="34" t="s">
        <v>19</v>
      </c>
      <c r="H30" s="11"/>
    </row>
    <row r="31" spans="1:8" ht="18.75" x14ac:dyDescent="0.3">
      <c r="A31" s="21">
        <v>524002</v>
      </c>
      <c r="B31" s="5" t="s">
        <v>79</v>
      </c>
      <c r="C31" s="6">
        <v>0</v>
      </c>
      <c r="D31" s="6">
        <v>0</v>
      </c>
      <c r="E31" s="4"/>
      <c r="F31" s="4"/>
      <c r="G31" s="34" t="s">
        <v>19</v>
      </c>
      <c r="H31" s="11"/>
    </row>
    <row r="32" spans="1:8" ht="18.75" x14ac:dyDescent="0.3">
      <c r="A32" s="64">
        <v>524099</v>
      </c>
      <c r="B32" s="65" t="s">
        <v>68</v>
      </c>
      <c r="C32" s="66">
        <v>30000</v>
      </c>
      <c r="D32" s="66">
        <v>26424</v>
      </c>
      <c r="E32" s="4"/>
      <c r="F32" s="4"/>
      <c r="G32" s="34"/>
      <c r="H32" s="11"/>
    </row>
    <row r="33" spans="1:9" ht="18.75" x14ac:dyDescent="0.3">
      <c r="A33" s="21">
        <v>527001</v>
      </c>
      <c r="B33" s="5" t="s">
        <v>32</v>
      </c>
      <c r="C33" s="8">
        <v>102000</v>
      </c>
      <c r="D33" s="8">
        <v>113583</v>
      </c>
      <c r="E33" s="4"/>
      <c r="F33" s="4"/>
      <c r="G33" s="34"/>
      <c r="H33" s="11"/>
    </row>
    <row r="34" spans="1:9" ht="18.75" x14ac:dyDescent="0.3">
      <c r="A34" s="64">
        <v>527099</v>
      </c>
      <c r="B34" s="65" t="s">
        <v>69</v>
      </c>
      <c r="C34" s="66">
        <v>2000</v>
      </c>
      <c r="D34" s="66">
        <v>1834</v>
      </c>
      <c r="E34" s="8"/>
      <c r="F34" s="8"/>
      <c r="G34" s="34"/>
      <c r="H34" s="11"/>
    </row>
    <row r="35" spans="1:9" ht="18.75" x14ac:dyDescent="0.3">
      <c r="A35" s="21">
        <v>525000</v>
      </c>
      <c r="B35" s="3" t="s">
        <v>34</v>
      </c>
      <c r="C35" s="4">
        <v>18000</v>
      </c>
      <c r="D35" s="4">
        <v>21490</v>
      </c>
      <c r="E35" s="6"/>
      <c r="F35" s="6"/>
      <c r="G35" s="34"/>
      <c r="H35" s="11"/>
    </row>
    <row r="36" spans="1:9" ht="18.75" x14ac:dyDescent="0.3">
      <c r="A36" s="21">
        <v>551002</v>
      </c>
      <c r="B36" s="3" t="s">
        <v>35</v>
      </c>
      <c r="C36" s="4">
        <v>0</v>
      </c>
      <c r="D36" s="4">
        <v>0</v>
      </c>
      <c r="E36" s="6"/>
      <c r="F36" s="6"/>
      <c r="G36" s="34"/>
      <c r="H36" s="11"/>
    </row>
    <row r="37" spans="1:9" ht="18.75" x14ac:dyDescent="0.3">
      <c r="A37" s="21">
        <v>558000</v>
      </c>
      <c r="B37" s="5" t="s">
        <v>36</v>
      </c>
      <c r="C37" s="6">
        <v>60000</v>
      </c>
      <c r="D37" s="6">
        <v>131070</v>
      </c>
      <c r="E37" s="8"/>
      <c r="F37" s="8"/>
      <c r="G37" s="34"/>
      <c r="H37" s="11"/>
    </row>
    <row r="38" spans="1:9" ht="18.75" x14ac:dyDescent="0.3">
      <c r="A38" s="22">
        <v>558001</v>
      </c>
      <c r="B38" s="5" t="s">
        <v>111</v>
      </c>
      <c r="C38" s="122">
        <v>0</v>
      </c>
      <c r="D38" s="122">
        <v>93681</v>
      </c>
      <c r="E38" s="8"/>
      <c r="F38" s="8"/>
      <c r="G38" s="34"/>
      <c r="H38" s="11"/>
    </row>
    <row r="39" spans="1:9" ht="18.75" x14ac:dyDescent="0.3">
      <c r="A39" s="72">
        <v>558090</v>
      </c>
      <c r="B39" s="73" t="s">
        <v>74</v>
      </c>
      <c r="C39" s="74">
        <v>20000</v>
      </c>
      <c r="D39" s="74">
        <v>96551</v>
      </c>
      <c r="E39" s="8"/>
      <c r="F39" s="8"/>
      <c r="G39" s="34"/>
      <c r="H39" s="11"/>
    </row>
    <row r="40" spans="1:9" ht="18.75" x14ac:dyDescent="0.3">
      <c r="A40" s="57">
        <v>558092</v>
      </c>
      <c r="B40" s="52" t="s">
        <v>70</v>
      </c>
      <c r="C40" s="58">
        <v>0</v>
      </c>
      <c r="D40" s="58">
        <v>0</v>
      </c>
      <c r="E40" s="4"/>
      <c r="F40" s="4"/>
      <c r="G40" s="34"/>
      <c r="H40" s="11"/>
    </row>
    <row r="41" spans="1:9" ht="19.5" thickBot="1" x14ac:dyDescent="0.35">
      <c r="A41" s="22">
        <v>569015</v>
      </c>
      <c r="B41" s="12" t="s">
        <v>37</v>
      </c>
      <c r="C41" s="13">
        <v>10000</v>
      </c>
      <c r="D41" s="13">
        <v>17941</v>
      </c>
      <c r="E41" s="6"/>
      <c r="F41" s="6"/>
      <c r="G41" s="34"/>
      <c r="H41" s="11"/>
    </row>
    <row r="42" spans="1:9" ht="19.5" thickBot="1" x14ac:dyDescent="0.35">
      <c r="A42" s="23" t="s">
        <v>47</v>
      </c>
      <c r="B42" s="18" t="s">
        <v>38</v>
      </c>
      <c r="C42" s="17">
        <f>SUM(C3:C41)</f>
        <v>9013000</v>
      </c>
      <c r="D42" s="16">
        <f>SUM(D3:D41)</f>
        <v>9296073</v>
      </c>
      <c r="E42" s="16"/>
      <c r="F42" s="16"/>
      <c r="G42" s="36">
        <f>SUM(G3:G41)</f>
        <v>9013000</v>
      </c>
      <c r="H42" s="121">
        <f>SUM(H3:H41)</f>
        <v>9301443</v>
      </c>
      <c r="I42" s="7">
        <f>+H42-D42</f>
        <v>5370</v>
      </c>
    </row>
    <row r="43" spans="1:9" ht="21" x14ac:dyDescent="0.35">
      <c r="B43" s="20" t="s">
        <v>54</v>
      </c>
      <c r="G43" s="110"/>
    </row>
    <row r="44" spans="1:9" x14ac:dyDescent="0.25">
      <c r="B44" s="19" t="s">
        <v>40</v>
      </c>
      <c r="C44" s="1" t="s">
        <v>41</v>
      </c>
      <c r="D44" s="1"/>
    </row>
    <row r="45" spans="1:9" x14ac:dyDescent="0.25">
      <c r="B45" s="19" t="s">
        <v>33</v>
      </c>
      <c r="C45" s="1" t="s">
        <v>42</v>
      </c>
      <c r="D45" s="1"/>
    </row>
    <row r="46" spans="1:9" x14ac:dyDescent="0.25">
      <c r="B46" s="19" t="s">
        <v>30</v>
      </c>
      <c r="C46" s="1" t="s">
        <v>43</v>
      </c>
      <c r="D46" s="1"/>
    </row>
    <row r="47" spans="1:9" x14ac:dyDescent="0.25">
      <c r="B47" s="19" t="s">
        <v>44</v>
      </c>
      <c r="C47" s="1" t="s">
        <v>45</v>
      </c>
      <c r="D47" s="1"/>
    </row>
    <row r="48" spans="1:9" x14ac:dyDescent="0.25">
      <c r="B48" s="19" t="s">
        <v>76</v>
      </c>
      <c r="C48" s="1" t="s">
        <v>77</v>
      </c>
      <c r="D48" s="1"/>
    </row>
    <row r="49" spans="2:6" x14ac:dyDescent="0.25">
      <c r="B49" s="19" t="s">
        <v>36</v>
      </c>
      <c r="C49" s="1" t="s">
        <v>105</v>
      </c>
      <c r="D49" s="1"/>
    </row>
    <row r="50" spans="2:6" x14ac:dyDescent="0.25">
      <c r="B50" s="19" t="s">
        <v>88</v>
      </c>
      <c r="C50" s="1" t="s">
        <v>89</v>
      </c>
      <c r="D50" s="1"/>
    </row>
    <row r="51" spans="2:6" x14ac:dyDescent="0.25">
      <c r="B51" s="19"/>
      <c r="C51" s="1"/>
      <c r="D51" s="1"/>
    </row>
    <row r="52" spans="2:6" x14ac:dyDescent="0.25">
      <c r="B52" s="26"/>
      <c r="C52" s="115" t="s">
        <v>83</v>
      </c>
      <c r="D52" s="115"/>
      <c r="E52" s="116"/>
      <c r="F52" s="115" t="s">
        <v>82</v>
      </c>
    </row>
    <row r="53" spans="2:6" x14ac:dyDescent="0.25">
      <c r="B53" s="26" t="s">
        <v>52</v>
      </c>
      <c r="C53" s="7">
        <v>10000000</v>
      </c>
      <c r="D53" s="7"/>
      <c r="F53" s="7">
        <v>10000000</v>
      </c>
    </row>
    <row r="55" spans="2:6" x14ac:dyDescent="0.25">
      <c r="B55" s="27" t="s">
        <v>104</v>
      </c>
      <c r="C55" s="30">
        <v>11000000</v>
      </c>
      <c r="D55" s="30"/>
      <c r="E55" s="29"/>
      <c r="F55" s="30">
        <v>11000000</v>
      </c>
    </row>
    <row r="56" spans="2:6" x14ac:dyDescent="0.25">
      <c r="C56" s="30"/>
      <c r="D56" s="30"/>
      <c r="E56" s="29"/>
      <c r="F56" s="30"/>
    </row>
  </sheetData>
  <mergeCells count="2">
    <mergeCell ref="A2:C2"/>
    <mergeCell ref="E2:G2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1"/>
  <sheetViews>
    <sheetView workbookViewId="0">
      <selection sqref="A1:XFD1048576"/>
    </sheetView>
  </sheetViews>
  <sheetFormatPr defaultColWidth="9.140625" defaultRowHeight="15" x14ac:dyDescent="0.25"/>
  <cols>
    <col min="1" max="1" width="8" customWidth="1"/>
    <col min="2" max="2" width="35.85546875" customWidth="1"/>
    <col min="3" max="3" width="16.85546875" customWidth="1"/>
    <col min="4" max="4" width="19.85546875" customWidth="1"/>
    <col min="5" max="5" width="9.85546875" customWidth="1"/>
    <col min="6" max="6" width="25" customWidth="1"/>
    <col min="7" max="7" width="18.7109375" customWidth="1"/>
    <col min="8" max="8" width="20.7109375" customWidth="1"/>
    <col min="9" max="9" width="9.140625" customWidth="1"/>
  </cols>
  <sheetData>
    <row r="1" spans="1:8" ht="19.5" thickBot="1" x14ac:dyDescent="0.35">
      <c r="B1" s="145" t="s">
        <v>112</v>
      </c>
      <c r="C1" s="145"/>
      <c r="D1" s="2"/>
      <c r="E1" s="2"/>
      <c r="F1" s="2"/>
    </row>
    <row r="2" spans="1:8" ht="15.75" thickBot="1" x14ac:dyDescent="0.3">
      <c r="A2" s="205" t="s">
        <v>102</v>
      </c>
      <c r="B2" s="206"/>
      <c r="C2" s="207"/>
      <c r="D2" s="127" t="s">
        <v>115</v>
      </c>
      <c r="E2" s="208" t="s">
        <v>103</v>
      </c>
      <c r="F2" s="209"/>
      <c r="G2" s="209"/>
      <c r="H2" s="11" t="s">
        <v>116</v>
      </c>
    </row>
    <row r="3" spans="1:8" ht="18.75" x14ac:dyDescent="0.3">
      <c r="A3" s="128">
        <v>501001</v>
      </c>
      <c r="B3" s="129" t="s">
        <v>3</v>
      </c>
      <c r="C3" s="130">
        <v>350000</v>
      </c>
      <c r="D3" s="146">
        <v>166696.28</v>
      </c>
      <c r="E3" s="112">
        <v>602001</v>
      </c>
      <c r="F3" s="5" t="s">
        <v>4</v>
      </c>
      <c r="G3" s="6">
        <v>350000</v>
      </c>
      <c r="H3" s="150">
        <f>154528+12690</f>
        <v>167218</v>
      </c>
    </row>
    <row r="4" spans="1:8" ht="18.75" x14ac:dyDescent="0.3">
      <c r="A4" s="112">
        <v>501003</v>
      </c>
      <c r="B4" s="5" t="s">
        <v>7</v>
      </c>
      <c r="C4" s="6">
        <v>40000</v>
      </c>
      <c r="D4" s="147">
        <v>23631.61</v>
      </c>
      <c r="E4" s="112">
        <v>609010</v>
      </c>
      <c r="F4" s="5" t="s">
        <v>6</v>
      </c>
      <c r="G4" s="6">
        <v>10000</v>
      </c>
      <c r="H4" s="150">
        <v>18985</v>
      </c>
    </row>
    <row r="5" spans="1:8" ht="18.75" x14ac:dyDescent="0.3">
      <c r="A5" s="112">
        <v>501005</v>
      </c>
      <c r="B5" s="5" t="s">
        <v>9</v>
      </c>
      <c r="C5" s="6">
        <v>15000</v>
      </c>
      <c r="D5" s="147"/>
      <c r="E5" s="112">
        <v>609012</v>
      </c>
      <c r="F5" s="5" t="s">
        <v>8</v>
      </c>
      <c r="G5" s="6">
        <v>70000</v>
      </c>
      <c r="H5" s="150">
        <v>30066</v>
      </c>
    </row>
    <row r="6" spans="1:8" ht="18.75" x14ac:dyDescent="0.3">
      <c r="A6" s="112">
        <v>501007</v>
      </c>
      <c r="B6" s="5" t="s">
        <v>11</v>
      </c>
      <c r="C6" s="6">
        <v>3000</v>
      </c>
      <c r="D6" s="147"/>
      <c r="E6" s="112">
        <v>609011</v>
      </c>
      <c r="F6" s="5" t="s">
        <v>10</v>
      </c>
      <c r="G6" s="6">
        <v>50000</v>
      </c>
      <c r="H6" s="150">
        <v>2922</v>
      </c>
    </row>
    <row r="7" spans="1:8" ht="18.75" x14ac:dyDescent="0.3">
      <c r="A7" s="112">
        <v>501010</v>
      </c>
      <c r="B7" s="5" t="s">
        <v>13</v>
      </c>
      <c r="C7" s="6">
        <v>160000</v>
      </c>
      <c r="D7" s="147">
        <v>105964</v>
      </c>
      <c r="E7" s="124"/>
      <c r="F7" s="89"/>
      <c r="G7" s="77"/>
      <c r="H7" s="150"/>
    </row>
    <row r="8" spans="1:8" ht="21.75" customHeight="1" x14ac:dyDescent="0.3">
      <c r="A8" s="111">
        <v>501011</v>
      </c>
      <c r="B8" s="60" t="s">
        <v>14</v>
      </c>
      <c r="C8" s="53">
        <v>100000</v>
      </c>
      <c r="D8" s="147">
        <f>36920.8+3013+5411.6+200+295.44+5894.3+6</f>
        <v>51741.140000000007</v>
      </c>
      <c r="E8" s="132" t="s">
        <v>101</v>
      </c>
      <c r="F8" s="73" t="s">
        <v>73</v>
      </c>
      <c r="G8" s="66">
        <v>200000</v>
      </c>
      <c r="H8" s="150"/>
    </row>
    <row r="9" spans="1:8" ht="18.75" x14ac:dyDescent="0.3">
      <c r="A9" s="133">
        <v>501090</v>
      </c>
      <c r="B9" s="73" t="s">
        <v>63</v>
      </c>
      <c r="C9" s="66">
        <v>25000</v>
      </c>
      <c r="D9" s="147"/>
      <c r="E9" s="112">
        <v>672348</v>
      </c>
      <c r="F9" s="5" t="s">
        <v>12</v>
      </c>
      <c r="G9" s="6">
        <v>840000</v>
      </c>
      <c r="H9" s="150">
        <v>402000</v>
      </c>
    </row>
    <row r="10" spans="1:8" ht="18.75" x14ac:dyDescent="0.3">
      <c r="A10" s="112">
        <v>502001</v>
      </c>
      <c r="B10" s="5" t="s">
        <v>16</v>
      </c>
      <c r="C10" s="6">
        <v>115000</v>
      </c>
      <c r="D10" s="147">
        <v>27480.37</v>
      </c>
      <c r="E10" s="111">
        <v>672346</v>
      </c>
      <c r="F10" s="60" t="s">
        <v>61</v>
      </c>
      <c r="G10" s="53">
        <f>C8+C23+C26+C29</f>
        <v>8730000</v>
      </c>
      <c r="H10" s="150">
        <v>3998651.22</v>
      </c>
    </row>
    <row r="11" spans="1:8" ht="18.75" x14ac:dyDescent="0.3">
      <c r="A11" s="112">
        <v>502002</v>
      </c>
      <c r="B11" s="5" t="s">
        <v>17</v>
      </c>
      <c r="C11" s="6">
        <v>20000</v>
      </c>
      <c r="D11" s="147">
        <v>4867.43</v>
      </c>
      <c r="E11" s="134">
        <v>648000</v>
      </c>
      <c r="F11" s="5" t="s">
        <v>49</v>
      </c>
      <c r="G11" s="6">
        <v>0</v>
      </c>
      <c r="H11" s="150"/>
    </row>
    <row r="12" spans="1:8" ht="18.75" x14ac:dyDescent="0.3">
      <c r="A12" s="112">
        <v>502004</v>
      </c>
      <c r="B12" s="5" t="s">
        <v>18</v>
      </c>
      <c r="C12" s="6">
        <v>150000</v>
      </c>
      <c r="D12" s="147"/>
      <c r="E12" s="134">
        <v>649000</v>
      </c>
      <c r="F12" s="6" t="s">
        <v>107</v>
      </c>
      <c r="G12" s="135">
        <v>0</v>
      </c>
      <c r="H12" s="150">
        <v>5411.6</v>
      </c>
    </row>
    <row r="13" spans="1:8" ht="18.75" x14ac:dyDescent="0.3">
      <c r="A13" s="112">
        <v>511000</v>
      </c>
      <c r="B13" s="5" t="s">
        <v>113</v>
      </c>
      <c r="C13" s="6">
        <v>22000</v>
      </c>
      <c r="D13" s="147">
        <v>11499.84</v>
      </c>
      <c r="E13" s="6"/>
      <c r="F13" s="6"/>
      <c r="G13" s="136" t="s">
        <v>19</v>
      </c>
      <c r="H13" s="3"/>
    </row>
    <row r="14" spans="1:8" ht="18.75" x14ac:dyDescent="0.3">
      <c r="A14" s="112">
        <v>512000</v>
      </c>
      <c r="B14" s="5" t="s">
        <v>21</v>
      </c>
      <c r="C14" s="6">
        <v>6000</v>
      </c>
      <c r="D14" s="147"/>
      <c r="E14" s="6"/>
      <c r="F14" s="6"/>
      <c r="G14" s="136"/>
      <c r="H14" s="3"/>
    </row>
    <row r="15" spans="1:8" ht="18.75" x14ac:dyDescent="0.3">
      <c r="A15" s="112">
        <v>518001</v>
      </c>
      <c r="B15" s="5" t="s">
        <v>22</v>
      </c>
      <c r="C15" s="6">
        <v>5000</v>
      </c>
      <c r="D15" s="147">
        <v>596</v>
      </c>
      <c r="E15" s="6"/>
      <c r="F15" s="6"/>
      <c r="G15" s="136"/>
      <c r="H15" s="3"/>
    </row>
    <row r="16" spans="1:8" ht="18.75" x14ac:dyDescent="0.3">
      <c r="A16" s="112">
        <v>518002</v>
      </c>
      <c r="B16" s="5" t="s">
        <v>23</v>
      </c>
      <c r="C16" s="6">
        <v>2000</v>
      </c>
      <c r="D16" s="147">
        <v>765</v>
      </c>
      <c r="E16" s="6"/>
      <c r="F16" s="6"/>
      <c r="G16" s="136"/>
      <c r="H16" s="3"/>
    </row>
    <row r="17" spans="1:8" ht="18.75" x14ac:dyDescent="0.3">
      <c r="A17" s="112">
        <v>518003</v>
      </c>
      <c r="B17" s="5" t="s">
        <v>24</v>
      </c>
      <c r="C17" s="6">
        <v>150000</v>
      </c>
      <c r="D17" s="147">
        <v>65287.73</v>
      </c>
      <c r="E17" s="6"/>
      <c r="F17" s="6"/>
      <c r="G17" s="136"/>
      <c r="H17" s="3"/>
    </row>
    <row r="18" spans="1:8" ht="18.75" x14ac:dyDescent="0.3">
      <c r="A18" s="112">
        <v>518004</v>
      </c>
      <c r="B18" s="5" t="s">
        <v>25</v>
      </c>
      <c r="C18" s="6">
        <v>48000</v>
      </c>
      <c r="D18" s="147">
        <v>24000</v>
      </c>
      <c r="E18" s="6"/>
      <c r="F18" s="6"/>
      <c r="G18" s="136"/>
      <c r="H18" s="3"/>
    </row>
    <row r="19" spans="1:8" ht="18.75" x14ac:dyDescent="0.3">
      <c r="A19" s="112">
        <v>518006</v>
      </c>
      <c r="B19" s="5" t="s">
        <v>26</v>
      </c>
      <c r="C19" s="6">
        <v>5000</v>
      </c>
      <c r="D19" s="147">
        <v>379</v>
      </c>
      <c r="E19" s="6"/>
      <c r="F19" s="6"/>
      <c r="G19" s="136"/>
      <c r="H19" s="3"/>
    </row>
    <row r="20" spans="1:8" ht="18.75" x14ac:dyDescent="0.3">
      <c r="A20" s="112">
        <v>518007</v>
      </c>
      <c r="B20" s="5" t="s">
        <v>27</v>
      </c>
      <c r="C20" s="6">
        <v>0</v>
      </c>
      <c r="D20" s="147"/>
      <c r="E20" s="6"/>
      <c r="F20" s="6"/>
      <c r="G20" s="136"/>
      <c r="H20" s="3"/>
    </row>
    <row r="21" spans="1:8" ht="18.75" x14ac:dyDescent="0.3">
      <c r="A21" s="112">
        <v>518008</v>
      </c>
      <c r="B21" s="5" t="s">
        <v>28</v>
      </c>
      <c r="C21" s="6">
        <v>38000</v>
      </c>
      <c r="D21" s="147">
        <v>27162.51</v>
      </c>
      <c r="E21" s="6"/>
      <c r="F21" s="6"/>
      <c r="G21" s="136"/>
      <c r="H21" s="3"/>
    </row>
    <row r="22" spans="1:8" ht="18.75" x14ac:dyDescent="0.3">
      <c r="A22" s="133">
        <v>518091</v>
      </c>
      <c r="B22" s="73" t="s">
        <v>65</v>
      </c>
      <c r="C22" s="66">
        <v>15000</v>
      </c>
      <c r="D22" s="147"/>
      <c r="E22" s="6"/>
      <c r="F22" s="6"/>
      <c r="G22" s="136"/>
      <c r="H22" s="3"/>
    </row>
    <row r="23" spans="1:8" ht="18.75" x14ac:dyDescent="0.3">
      <c r="A23" s="111">
        <v>521001</v>
      </c>
      <c r="B23" s="60" t="s">
        <v>110</v>
      </c>
      <c r="C23" s="53">
        <v>6500000</v>
      </c>
      <c r="D23" s="147">
        <f>2900684+14772</f>
        <v>2915456</v>
      </c>
      <c r="E23" s="6"/>
      <c r="F23" s="6"/>
      <c r="G23" s="136"/>
      <c r="H23" s="3"/>
    </row>
    <row r="24" spans="1:8" ht="18.75" x14ac:dyDescent="0.3">
      <c r="A24" s="112">
        <v>521011</v>
      </c>
      <c r="B24" s="5" t="s">
        <v>30</v>
      </c>
      <c r="C24" s="6">
        <v>120000</v>
      </c>
      <c r="D24" s="147">
        <v>44700</v>
      </c>
      <c r="E24" s="6"/>
      <c r="F24" s="6"/>
      <c r="G24" s="136"/>
      <c r="H24" s="3"/>
    </row>
    <row r="25" spans="1:8" ht="18.75" x14ac:dyDescent="0.3">
      <c r="A25" s="133">
        <v>521099</v>
      </c>
      <c r="B25" s="73" t="s">
        <v>80</v>
      </c>
      <c r="C25" s="66">
        <v>120000</v>
      </c>
      <c r="D25" s="147"/>
      <c r="E25" s="6"/>
      <c r="F25" s="6"/>
      <c r="G25" s="136"/>
      <c r="H25" s="3"/>
    </row>
    <row r="26" spans="1:8" ht="18.75" x14ac:dyDescent="0.3">
      <c r="A26" s="111">
        <v>524000</v>
      </c>
      <c r="B26" s="60" t="s">
        <v>31</v>
      </c>
      <c r="C26" s="53">
        <v>2000000</v>
      </c>
      <c r="D26" s="147">
        <v>976962</v>
      </c>
      <c r="E26" s="6"/>
      <c r="F26" s="6"/>
      <c r="G26" s="136" t="s">
        <v>19</v>
      </c>
      <c r="H26" s="3"/>
    </row>
    <row r="27" spans="1:8" ht="18.75" x14ac:dyDescent="0.3">
      <c r="A27" s="112">
        <v>524002</v>
      </c>
      <c r="B27" s="5" t="s">
        <v>79</v>
      </c>
      <c r="C27" s="6">
        <v>0</v>
      </c>
      <c r="D27" s="147">
        <v>1014</v>
      </c>
      <c r="E27" s="6"/>
      <c r="F27" s="6"/>
      <c r="G27" s="136" t="s">
        <v>19</v>
      </c>
      <c r="H27" s="3"/>
    </row>
    <row r="28" spans="1:8" ht="18.75" x14ac:dyDescent="0.3">
      <c r="A28" s="133">
        <v>524099</v>
      </c>
      <c r="B28" s="73" t="s">
        <v>68</v>
      </c>
      <c r="C28" s="66">
        <v>24000</v>
      </c>
      <c r="D28" s="147"/>
      <c r="E28" s="6"/>
      <c r="F28" s="6"/>
      <c r="G28" s="136"/>
      <c r="H28" s="3"/>
    </row>
    <row r="29" spans="1:8" ht="18.75" x14ac:dyDescent="0.3">
      <c r="A29" s="111">
        <v>527001</v>
      </c>
      <c r="B29" s="60" t="s">
        <v>32</v>
      </c>
      <c r="C29" s="53">
        <v>130000</v>
      </c>
      <c r="D29" s="147">
        <v>58013.68</v>
      </c>
      <c r="E29" s="6"/>
      <c r="F29" s="6"/>
      <c r="G29" s="136"/>
      <c r="H29" s="3"/>
    </row>
    <row r="30" spans="1:8" ht="18.75" x14ac:dyDescent="0.3">
      <c r="A30" s="133">
        <v>527099</v>
      </c>
      <c r="B30" s="73" t="s">
        <v>69</v>
      </c>
      <c r="C30" s="66">
        <v>2000</v>
      </c>
      <c r="D30" s="147"/>
      <c r="E30" s="6"/>
      <c r="F30" s="6"/>
      <c r="G30" s="136"/>
      <c r="H30" s="3"/>
    </row>
    <row r="31" spans="1:8" ht="18.75" x14ac:dyDescent="0.3">
      <c r="A31" s="112">
        <v>525000</v>
      </c>
      <c r="B31" s="5" t="s">
        <v>34</v>
      </c>
      <c r="C31" s="6">
        <v>23000</v>
      </c>
      <c r="D31" s="147">
        <v>12507.8</v>
      </c>
      <c r="E31" s="6"/>
      <c r="F31" s="6"/>
      <c r="G31" s="136"/>
      <c r="H31" s="3"/>
    </row>
    <row r="32" spans="1:8" ht="18.75" x14ac:dyDescent="0.3">
      <c r="A32" s="112">
        <v>551002</v>
      </c>
      <c r="B32" s="5" t="s">
        <v>35</v>
      </c>
      <c r="C32" s="6">
        <v>0</v>
      </c>
      <c r="D32" s="147"/>
      <c r="E32" s="6"/>
      <c r="F32" s="6"/>
      <c r="G32" s="136"/>
      <c r="H32" s="3"/>
    </row>
    <row r="33" spans="1:8" ht="18.75" x14ac:dyDescent="0.3">
      <c r="A33" s="112">
        <v>558000</v>
      </c>
      <c r="B33" s="5" t="s">
        <v>36</v>
      </c>
      <c r="C33" s="6">
        <v>30000</v>
      </c>
      <c r="D33" s="147">
        <v>83290</v>
      </c>
      <c r="E33" s="6"/>
      <c r="F33" s="6"/>
      <c r="G33" s="136"/>
      <c r="H33" s="3"/>
    </row>
    <row r="34" spans="1:8" ht="18.75" x14ac:dyDescent="0.3">
      <c r="A34" s="137">
        <v>558001</v>
      </c>
      <c r="B34" s="5" t="s">
        <v>111</v>
      </c>
      <c r="C34" s="122">
        <v>0</v>
      </c>
      <c r="D34" s="148"/>
      <c r="E34" s="6"/>
      <c r="F34" s="6"/>
      <c r="G34" s="136"/>
      <c r="H34" s="3"/>
    </row>
    <row r="35" spans="1:8" ht="18.75" x14ac:dyDescent="0.3">
      <c r="A35" s="138">
        <v>558090</v>
      </c>
      <c r="B35" s="73" t="s">
        <v>74</v>
      </c>
      <c r="C35" s="74">
        <v>14000</v>
      </c>
      <c r="D35" s="148"/>
      <c r="E35" s="6"/>
      <c r="F35" s="6"/>
      <c r="G35" s="136"/>
      <c r="H35" s="3"/>
    </row>
    <row r="36" spans="1:8" ht="19.5" thickBot="1" x14ac:dyDescent="0.35">
      <c r="A36" s="137">
        <v>569015</v>
      </c>
      <c r="B36" s="139" t="s">
        <v>37</v>
      </c>
      <c r="C36" s="122">
        <v>18000</v>
      </c>
      <c r="D36" s="148">
        <v>14047</v>
      </c>
      <c r="E36" s="6"/>
      <c r="F36" s="6"/>
      <c r="G36" s="136"/>
      <c r="H36" s="3"/>
    </row>
    <row r="37" spans="1:8" ht="19.5" thickBot="1" x14ac:dyDescent="0.35">
      <c r="A37" s="140" t="s">
        <v>47</v>
      </c>
      <c r="B37" s="141" t="s">
        <v>38</v>
      </c>
      <c r="C37" s="142">
        <f>SUM(C3:C36)</f>
        <v>10250000</v>
      </c>
      <c r="D37" s="149">
        <f>SUM(D3:D36)</f>
        <v>4616061.3899999997</v>
      </c>
      <c r="E37" s="144"/>
      <c r="F37" s="144"/>
      <c r="G37" s="144">
        <f>SUM(G3:G36)</f>
        <v>10250000</v>
      </c>
      <c r="H37" s="151">
        <f>SUM(H3:H36)</f>
        <v>4625253.82</v>
      </c>
    </row>
    <row r="38" spans="1:8" ht="21" x14ac:dyDescent="0.35">
      <c r="B38" s="20" t="s">
        <v>54</v>
      </c>
      <c r="G38" s="110"/>
    </row>
    <row r="39" spans="1:8" x14ac:dyDescent="0.25">
      <c r="B39" s="19" t="s">
        <v>40</v>
      </c>
      <c r="C39" s="1" t="s">
        <v>41</v>
      </c>
      <c r="D39" s="1"/>
    </row>
    <row r="40" spans="1:8" x14ac:dyDescent="0.25">
      <c r="B40" s="19" t="s">
        <v>33</v>
      </c>
      <c r="C40" s="1" t="s">
        <v>42</v>
      </c>
      <c r="D40" s="1"/>
    </row>
    <row r="41" spans="1:8" x14ac:dyDescent="0.25">
      <c r="B41" s="19" t="s">
        <v>30</v>
      </c>
      <c r="C41" s="1" t="s">
        <v>43</v>
      </c>
      <c r="D41" s="1"/>
      <c r="H41" s="123"/>
    </row>
    <row r="42" spans="1:8" x14ac:dyDescent="0.25">
      <c r="B42" s="19" t="s">
        <v>44</v>
      </c>
      <c r="C42" s="1" t="s">
        <v>45</v>
      </c>
      <c r="D42" s="1"/>
      <c r="H42" s="123"/>
    </row>
    <row r="43" spans="1:8" x14ac:dyDescent="0.25">
      <c r="B43" s="19" t="s">
        <v>76</v>
      </c>
      <c r="C43" s="1" t="s">
        <v>77</v>
      </c>
      <c r="D43" s="1"/>
    </row>
    <row r="44" spans="1:8" x14ac:dyDescent="0.25">
      <c r="B44" s="19" t="s">
        <v>36</v>
      </c>
      <c r="C44" s="1" t="s">
        <v>105</v>
      </c>
      <c r="D44" s="1"/>
    </row>
    <row r="45" spans="1:8" x14ac:dyDescent="0.25">
      <c r="B45" s="19" t="s">
        <v>88</v>
      </c>
      <c r="C45" s="1" t="s">
        <v>89</v>
      </c>
      <c r="D45" s="1"/>
    </row>
    <row r="46" spans="1:8" x14ac:dyDescent="0.25">
      <c r="B46" s="19"/>
      <c r="C46" s="1"/>
      <c r="D46" s="1"/>
    </row>
    <row r="47" spans="1:8" x14ac:dyDescent="0.25">
      <c r="B47" s="26"/>
      <c r="C47" s="115" t="s">
        <v>83</v>
      </c>
      <c r="D47" s="115"/>
      <c r="E47" s="116"/>
      <c r="F47" s="115" t="s">
        <v>82</v>
      </c>
    </row>
    <row r="48" spans="1:8" x14ac:dyDescent="0.25">
      <c r="B48" s="26" t="s">
        <v>104</v>
      </c>
      <c r="C48" s="7">
        <v>11500000</v>
      </c>
      <c r="D48" s="7"/>
      <c r="F48" s="7">
        <v>11500000</v>
      </c>
    </row>
    <row r="50" spans="2:6" x14ac:dyDescent="0.25">
      <c r="B50" s="27" t="s">
        <v>114</v>
      </c>
      <c r="C50" s="30">
        <v>13000000</v>
      </c>
      <c r="D50" s="30"/>
      <c r="E50" s="29"/>
      <c r="F50" s="30">
        <v>13000000</v>
      </c>
    </row>
    <row r="51" spans="2:6" x14ac:dyDescent="0.25">
      <c r="C51" s="30"/>
      <c r="D51" s="30"/>
      <c r="E51" s="29"/>
      <c r="F51" s="30"/>
    </row>
  </sheetData>
  <mergeCells count="2">
    <mergeCell ref="A2:C2"/>
    <mergeCell ref="E2:G2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0"/>
  <sheetViews>
    <sheetView workbookViewId="0">
      <selection activeCell="G11" sqref="G11"/>
    </sheetView>
  </sheetViews>
  <sheetFormatPr defaultRowHeight="15" x14ac:dyDescent="0.25"/>
  <cols>
    <col min="2" max="2" width="35.5703125" customWidth="1"/>
    <col min="3" max="3" width="15.42578125" customWidth="1"/>
    <col min="4" max="4" width="17" customWidth="1"/>
    <col min="5" max="5" width="2.140625" customWidth="1"/>
    <col min="6" max="6" width="24.5703125" customWidth="1"/>
    <col min="7" max="7" width="16.7109375" customWidth="1"/>
    <col min="8" max="8" width="18.85546875" customWidth="1"/>
  </cols>
  <sheetData>
    <row r="1" spans="1:9" ht="18.75" x14ac:dyDescent="0.3">
      <c r="B1" s="2" t="s">
        <v>0</v>
      </c>
      <c r="C1" s="2"/>
      <c r="D1" s="2"/>
      <c r="E1" s="2"/>
      <c r="F1" s="2"/>
    </row>
    <row r="2" spans="1:9" ht="18.75" x14ac:dyDescent="0.3">
      <c r="B2" s="2" t="s">
        <v>46</v>
      </c>
      <c r="C2" s="2"/>
      <c r="D2" s="2"/>
      <c r="E2" s="2"/>
      <c r="F2" s="2"/>
    </row>
    <row r="3" spans="1:9" ht="18.75" x14ac:dyDescent="0.3">
      <c r="B3" s="2"/>
      <c r="C3" s="2"/>
      <c r="D3" s="2"/>
      <c r="E3" s="2"/>
      <c r="F3" s="2"/>
    </row>
    <row r="4" spans="1:9" ht="19.5" thickBot="1" x14ac:dyDescent="0.35">
      <c r="B4" s="2"/>
      <c r="C4" s="2"/>
      <c r="D4" s="2"/>
      <c r="E4" s="2"/>
      <c r="F4" s="2"/>
    </row>
    <row r="5" spans="1:9" ht="15.75" thickBot="1" x14ac:dyDescent="0.3">
      <c r="A5" s="210" t="s">
        <v>1</v>
      </c>
      <c r="B5" s="211"/>
      <c r="C5" s="212"/>
      <c r="D5" s="25"/>
      <c r="E5" s="210" t="s">
        <v>2</v>
      </c>
      <c r="F5" s="211"/>
      <c r="G5" s="211"/>
      <c r="H5" s="11"/>
    </row>
    <row r="6" spans="1:9" ht="18.75" x14ac:dyDescent="0.3">
      <c r="A6" s="24">
        <v>501001</v>
      </c>
      <c r="B6" s="10" t="s">
        <v>3</v>
      </c>
      <c r="C6" s="9">
        <v>300000</v>
      </c>
      <c r="D6" s="9">
        <v>289000</v>
      </c>
      <c r="E6" s="9"/>
      <c r="F6" s="10" t="s">
        <v>4</v>
      </c>
      <c r="G6" s="31">
        <v>300000</v>
      </c>
      <c r="H6" s="4">
        <v>288000</v>
      </c>
    </row>
    <row r="7" spans="1:9" ht="18.75" x14ac:dyDescent="0.3">
      <c r="A7" s="21">
        <v>501002</v>
      </c>
      <c r="B7" s="3" t="s">
        <v>5</v>
      </c>
      <c r="C7" s="4">
        <v>10000</v>
      </c>
      <c r="D7" s="4">
        <v>0</v>
      </c>
      <c r="E7" s="4"/>
      <c r="F7" s="3" t="s">
        <v>6</v>
      </c>
      <c r="G7" s="32">
        <v>13000</v>
      </c>
      <c r="H7" s="4">
        <v>14100</v>
      </c>
    </row>
    <row r="8" spans="1:9" ht="18.75" x14ac:dyDescent="0.3">
      <c r="A8" s="21">
        <v>501003</v>
      </c>
      <c r="B8" s="3" t="s">
        <v>7</v>
      </c>
      <c r="C8" s="4">
        <v>20000</v>
      </c>
      <c r="D8" s="4">
        <v>17800</v>
      </c>
      <c r="E8" s="4"/>
      <c r="F8" s="3" t="s">
        <v>8</v>
      </c>
      <c r="G8" s="32">
        <v>50000</v>
      </c>
      <c r="H8" s="4">
        <v>43900</v>
      </c>
    </row>
    <row r="9" spans="1:9" ht="18.75" x14ac:dyDescent="0.3">
      <c r="A9" s="21">
        <v>501005</v>
      </c>
      <c r="B9" s="3" t="s">
        <v>9</v>
      </c>
      <c r="C9" s="4">
        <v>5000</v>
      </c>
      <c r="D9" s="4">
        <v>10500</v>
      </c>
      <c r="E9" s="4"/>
      <c r="F9" s="3" t="s">
        <v>10</v>
      </c>
      <c r="G9" s="32">
        <v>100000</v>
      </c>
      <c r="H9" s="4">
        <v>151000</v>
      </c>
    </row>
    <row r="10" spans="1:9" ht="18.75" x14ac:dyDescent="0.3">
      <c r="A10" s="21">
        <v>501007</v>
      </c>
      <c r="B10" s="3" t="s">
        <v>11</v>
      </c>
      <c r="C10" s="4">
        <v>3000</v>
      </c>
      <c r="D10" s="4">
        <v>3700</v>
      </c>
      <c r="E10" s="4"/>
      <c r="F10" s="3" t="s">
        <v>12</v>
      </c>
      <c r="G10" s="32">
        <v>600000</v>
      </c>
      <c r="H10" s="4">
        <v>620000</v>
      </c>
    </row>
    <row r="11" spans="1:9" ht="18.75" x14ac:dyDescent="0.3">
      <c r="A11" s="21">
        <v>501010</v>
      </c>
      <c r="B11" s="3" t="s">
        <v>13</v>
      </c>
      <c r="C11" s="4">
        <v>140000</v>
      </c>
      <c r="D11" s="4">
        <v>106000</v>
      </c>
      <c r="E11" s="8"/>
      <c r="F11" s="3" t="s">
        <v>15</v>
      </c>
      <c r="G11" s="33">
        <f>C12+C25+C27+C28</f>
        <v>4485000</v>
      </c>
      <c r="H11" s="4">
        <v>6000</v>
      </c>
      <c r="I11" t="s">
        <v>49</v>
      </c>
    </row>
    <row r="12" spans="1:9" ht="18.75" x14ac:dyDescent="0.3">
      <c r="A12" s="21">
        <v>501011</v>
      </c>
      <c r="B12" s="3" t="s">
        <v>14</v>
      </c>
      <c r="C12" s="8">
        <v>65000</v>
      </c>
      <c r="D12" s="8">
        <v>65000</v>
      </c>
      <c r="E12" s="4"/>
      <c r="F12" s="4"/>
      <c r="G12" s="32"/>
      <c r="H12" s="11"/>
    </row>
    <row r="13" spans="1:9" ht="18.75" x14ac:dyDescent="0.3">
      <c r="A13" s="21">
        <v>502001</v>
      </c>
      <c r="B13" s="3" t="s">
        <v>16</v>
      </c>
      <c r="C13" s="4">
        <v>159500</v>
      </c>
      <c r="D13" s="4">
        <v>135500</v>
      </c>
      <c r="E13" s="4"/>
      <c r="F13" s="4"/>
      <c r="G13" s="32"/>
      <c r="H13" s="11"/>
    </row>
    <row r="14" spans="1:9" ht="18.75" x14ac:dyDescent="0.3">
      <c r="A14" s="21">
        <v>502002</v>
      </c>
      <c r="B14" s="3" t="s">
        <v>17</v>
      </c>
      <c r="C14" s="4">
        <v>20000</v>
      </c>
      <c r="D14" s="4">
        <v>15400</v>
      </c>
      <c r="E14" s="4"/>
      <c r="F14" s="4"/>
      <c r="G14" s="32"/>
      <c r="H14" s="11"/>
    </row>
    <row r="15" spans="1:9" ht="18.75" x14ac:dyDescent="0.3">
      <c r="A15" s="21">
        <v>502004</v>
      </c>
      <c r="B15" s="3" t="s">
        <v>18</v>
      </c>
      <c r="C15" s="4">
        <v>30000</v>
      </c>
      <c r="D15" s="4">
        <v>54900</v>
      </c>
      <c r="E15" s="4"/>
      <c r="F15" s="4"/>
      <c r="G15" s="34" t="s">
        <v>19</v>
      </c>
      <c r="H15" s="11"/>
    </row>
    <row r="16" spans="1:9" ht="18.75" x14ac:dyDescent="0.3">
      <c r="A16" s="21">
        <v>511000</v>
      </c>
      <c r="B16" s="3" t="s">
        <v>20</v>
      </c>
      <c r="C16" s="4">
        <v>20000</v>
      </c>
      <c r="D16" s="4">
        <v>4300</v>
      </c>
      <c r="E16" s="4"/>
      <c r="F16" s="4"/>
      <c r="G16" s="34"/>
      <c r="H16" s="11"/>
    </row>
    <row r="17" spans="1:11" ht="18.75" x14ac:dyDescent="0.3">
      <c r="A17" s="21">
        <v>512000</v>
      </c>
      <c r="B17" s="3" t="s">
        <v>21</v>
      </c>
      <c r="C17" s="4">
        <v>9000</v>
      </c>
      <c r="D17" s="4">
        <v>4400</v>
      </c>
      <c r="E17" s="4"/>
      <c r="F17" s="4"/>
      <c r="G17" s="34" t="s">
        <v>19</v>
      </c>
      <c r="H17" s="11"/>
    </row>
    <row r="18" spans="1:11" ht="18.75" x14ac:dyDescent="0.3">
      <c r="A18" s="21">
        <v>518001</v>
      </c>
      <c r="B18" s="3" t="s">
        <v>22</v>
      </c>
      <c r="C18" s="4">
        <v>6000</v>
      </c>
      <c r="D18" s="4">
        <v>4200</v>
      </c>
      <c r="E18" s="4"/>
      <c r="F18" s="4"/>
      <c r="G18" s="34"/>
      <c r="H18" s="11"/>
    </row>
    <row r="19" spans="1:11" ht="18.75" x14ac:dyDescent="0.3">
      <c r="A19" s="21">
        <v>518002</v>
      </c>
      <c r="B19" s="3" t="s">
        <v>23</v>
      </c>
      <c r="C19" s="4">
        <v>3000</v>
      </c>
      <c r="D19" s="4">
        <v>1100</v>
      </c>
      <c r="E19" s="4"/>
      <c r="F19" s="4"/>
      <c r="G19" s="34" t="s">
        <v>19</v>
      </c>
      <c r="H19" s="11"/>
    </row>
    <row r="20" spans="1:11" ht="18.75" x14ac:dyDescent="0.3">
      <c r="A20" s="21">
        <v>518003</v>
      </c>
      <c r="B20" s="3" t="s">
        <v>24</v>
      </c>
      <c r="C20" s="4">
        <v>140000</v>
      </c>
      <c r="D20" s="4">
        <v>203500</v>
      </c>
      <c r="E20" s="4"/>
      <c r="F20" s="4"/>
      <c r="G20" s="34" t="s">
        <v>19</v>
      </c>
      <c r="H20" s="11"/>
    </row>
    <row r="21" spans="1:11" ht="18.75" x14ac:dyDescent="0.3">
      <c r="A21" s="21">
        <v>518004</v>
      </c>
      <c r="B21" s="3" t="s">
        <v>25</v>
      </c>
      <c r="C21" s="4">
        <v>48000</v>
      </c>
      <c r="D21" s="4">
        <v>48000</v>
      </c>
      <c r="E21" s="4"/>
      <c r="F21" s="4"/>
      <c r="G21" s="34" t="s">
        <v>19</v>
      </c>
      <c r="H21" s="11"/>
    </row>
    <row r="22" spans="1:11" ht="18.75" x14ac:dyDescent="0.3">
      <c r="A22" s="21">
        <v>518006</v>
      </c>
      <c r="B22" s="3" t="s">
        <v>26</v>
      </c>
      <c r="C22" s="4">
        <v>3000</v>
      </c>
      <c r="D22" s="4">
        <v>900</v>
      </c>
      <c r="E22" s="4"/>
      <c r="F22" s="4"/>
      <c r="G22" s="34" t="s">
        <v>19</v>
      </c>
      <c r="H22" s="11"/>
    </row>
    <row r="23" spans="1:11" ht="18.75" x14ac:dyDescent="0.3">
      <c r="A23" s="21">
        <v>518007</v>
      </c>
      <c r="B23" s="3" t="s">
        <v>27</v>
      </c>
      <c r="C23" s="4">
        <v>3000</v>
      </c>
      <c r="D23" s="4">
        <v>100</v>
      </c>
      <c r="E23" s="4"/>
      <c r="F23" s="4"/>
      <c r="G23" s="34"/>
      <c r="H23" s="11"/>
    </row>
    <row r="24" spans="1:11" ht="18.75" x14ac:dyDescent="0.3">
      <c r="A24" s="21">
        <v>518008</v>
      </c>
      <c r="B24" s="3" t="s">
        <v>28</v>
      </c>
      <c r="C24" s="4">
        <v>33000</v>
      </c>
      <c r="D24" s="4">
        <v>34300</v>
      </c>
      <c r="E24" s="4"/>
      <c r="F24" s="4"/>
      <c r="G24" s="34"/>
      <c r="H24" s="11"/>
      <c r="K24" s="7">
        <f>SUM(D33)</f>
        <v>5898700</v>
      </c>
    </row>
    <row r="25" spans="1:11" ht="18.75" x14ac:dyDescent="0.3">
      <c r="A25" s="21">
        <v>521001</v>
      </c>
      <c r="B25" s="3" t="s">
        <v>29</v>
      </c>
      <c r="C25" s="8">
        <v>3250000</v>
      </c>
      <c r="D25" s="8">
        <v>3483000</v>
      </c>
      <c r="E25" s="8"/>
      <c r="F25" s="8"/>
      <c r="G25" s="34"/>
      <c r="H25" s="11"/>
    </row>
    <row r="26" spans="1:11" ht="18.75" x14ac:dyDescent="0.3">
      <c r="A26" s="21">
        <v>521011</v>
      </c>
      <c r="B26" s="5" t="s">
        <v>30</v>
      </c>
      <c r="C26" s="6">
        <v>20000</v>
      </c>
      <c r="D26" s="6">
        <v>42800</v>
      </c>
      <c r="E26" s="6"/>
      <c r="F26" s="6"/>
      <c r="G26" s="34"/>
      <c r="H26" s="11"/>
    </row>
    <row r="27" spans="1:11" ht="18.75" x14ac:dyDescent="0.3">
      <c r="A27" s="21">
        <v>524000</v>
      </c>
      <c r="B27" s="5" t="s">
        <v>31</v>
      </c>
      <c r="C27" s="8">
        <v>1105000</v>
      </c>
      <c r="D27" s="8">
        <v>1184000</v>
      </c>
      <c r="E27" s="8"/>
      <c r="F27" s="8"/>
      <c r="G27" s="34"/>
      <c r="H27" s="11"/>
    </row>
    <row r="28" spans="1:11" ht="18.75" x14ac:dyDescent="0.3">
      <c r="A28" s="21">
        <v>527001</v>
      </c>
      <c r="B28" s="5" t="s">
        <v>32</v>
      </c>
      <c r="C28" s="8">
        <v>65000</v>
      </c>
      <c r="D28" s="8">
        <v>69600</v>
      </c>
      <c r="E28" s="8"/>
      <c r="F28" s="8"/>
      <c r="G28" s="34"/>
      <c r="H28" s="11"/>
    </row>
    <row r="29" spans="1:11" ht="18.75" x14ac:dyDescent="0.3">
      <c r="A29" s="21">
        <v>525000</v>
      </c>
      <c r="B29" s="3" t="s">
        <v>34</v>
      </c>
      <c r="C29" s="4">
        <v>14000</v>
      </c>
      <c r="D29" s="4">
        <v>14200</v>
      </c>
      <c r="E29" s="4"/>
      <c r="F29" s="4"/>
      <c r="G29" s="34"/>
      <c r="H29" s="11"/>
    </row>
    <row r="30" spans="1:11" ht="18.75" x14ac:dyDescent="0.3">
      <c r="A30" s="21">
        <v>551002</v>
      </c>
      <c r="B30" s="3" t="s">
        <v>35</v>
      </c>
      <c r="C30" s="4">
        <v>6500</v>
      </c>
      <c r="D30" s="4">
        <v>6500</v>
      </c>
      <c r="E30" s="4"/>
      <c r="F30" s="4"/>
      <c r="G30" s="34"/>
      <c r="H30" s="11"/>
    </row>
    <row r="31" spans="1:11" ht="18.75" x14ac:dyDescent="0.3">
      <c r="A31" s="21">
        <v>558000</v>
      </c>
      <c r="B31" s="5" t="s">
        <v>36</v>
      </c>
      <c r="C31" s="6">
        <v>60000</v>
      </c>
      <c r="D31" s="6">
        <v>90000</v>
      </c>
      <c r="E31" s="6"/>
      <c r="F31" s="6"/>
      <c r="G31" s="34"/>
      <c r="H31" s="11"/>
    </row>
    <row r="32" spans="1:11" ht="19.5" thickBot="1" x14ac:dyDescent="0.35">
      <c r="A32" s="22">
        <v>569015</v>
      </c>
      <c r="B32" s="12" t="s">
        <v>37</v>
      </c>
      <c r="C32" s="13">
        <v>10000</v>
      </c>
      <c r="D32" s="13">
        <v>10000</v>
      </c>
      <c r="E32" s="13"/>
      <c r="F32" s="13"/>
      <c r="G32" s="35" t="s">
        <v>19</v>
      </c>
      <c r="H32" s="11"/>
    </row>
    <row r="33" spans="1:8" ht="19.5" thickBot="1" x14ac:dyDescent="0.35">
      <c r="A33" s="23" t="s">
        <v>47</v>
      </c>
      <c r="B33" s="18" t="s">
        <v>38</v>
      </c>
      <c r="C33" s="17">
        <f>SUM(C6:C32)</f>
        <v>5548000</v>
      </c>
      <c r="D33" s="16">
        <f>SUM(D6:D32)</f>
        <v>5898700</v>
      </c>
      <c r="E33" s="16"/>
      <c r="F33" s="16"/>
      <c r="G33" s="36">
        <f>SUM(G6:G32)</f>
        <v>5548000</v>
      </c>
      <c r="H33" s="11"/>
    </row>
    <row r="34" spans="1:8" x14ac:dyDescent="0.25">
      <c r="C34" s="7" t="s">
        <v>19</v>
      </c>
      <c r="D34" s="7"/>
      <c r="E34" s="7"/>
      <c r="F34" s="7"/>
      <c r="G34" s="7" t="s">
        <v>19</v>
      </c>
    </row>
    <row r="35" spans="1:8" x14ac:dyDescent="0.25">
      <c r="G35" s="7" t="s">
        <v>19</v>
      </c>
    </row>
    <row r="36" spans="1:8" x14ac:dyDescent="0.25">
      <c r="B36" s="20" t="s">
        <v>39</v>
      </c>
      <c r="G36" s="7" t="s">
        <v>19</v>
      </c>
    </row>
    <row r="37" spans="1:8" x14ac:dyDescent="0.25">
      <c r="B37" s="19" t="s">
        <v>40</v>
      </c>
      <c r="C37" s="1" t="s">
        <v>41</v>
      </c>
      <c r="D37" s="1"/>
    </row>
    <row r="38" spans="1:8" x14ac:dyDescent="0.25">
      <c r="B38" s="19" t="s">
        <v>33</v>
      </c>
      <c r="C38" s="1" t="s">
        <v>42</v>
      </c>
      <c r="D38" s="1"/>
    </row>
    <row r="39" spans="1:8" x14ac:dyDescent="0.25">
      <c r="B39" s="19" t="s">
        <v>30</v>
      </c>
      <c r="C39" s="1" t="s">
        <v>43</v>
      </c>
      <c r="D39" s="1"/>
    </row>
    <row r="40" spans="1:8" x14ac:dyDescent="0.25">
      <c r="B40" s="19" t="s">
        <v>44</v>
      </c>
      <c r="C40" s="1" t="s">
        <v>45</v>
      </c>
      <c r="D40" s="1"/>
    </row>
  </sheetData>
  <mergeCells count="2">
    <mergeCell ref="A5:C5"/>
    <mergeCell ref="E5:G5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53"/>
  <sheetViews>
    <sheetView topLeftCell="A37" workbookViewId="0">
      <selection activeCell="E52" sqref="E52"/>
    </sheetView>
  </sheetViews>
  <sheetFormatPr defaultRowHeight="15" x14ac:dyDescent="0.25"/>
  <cols>
    <col min="1" max="1" width="9.140625" customWidth="1"/>
    <col min="2" max="2" width="40.140625" customWidth="1"/>
    <col min="3" max="3" width="16.28515625" customWidth="1"/>
    <col min="4" max="4" width="19" customWidth="1"/>
  </cols>
  <sheetData>
    <row r="1" spans="1:8" ht="18.75" x14ac:dyDescent="0.3">
      <c r="B1" s="2" t="s">
        <v>0</v>
      </c>
      <c r="C1" s="2"/>
      <c r="D1" s="2"/>
    </row>
    <row r="2" spans="1:8" ht="18.75" x14ac:dyDescent="0.3">
      <c r="B2" s="2" t="s">
        <v>46</v>
      </c>
      <c r="C2" s="2"/>
      <c r="D2" s="2"/>
    </row>
    <row r="3" spans="1:8" ht="18.75" x14ac:dyDescent="0.3">
      <c r="B3" s="2" t="s">
        <v>56</v>
      </c>
      <c r="C3" s="2"/>
      <c r="D3" s="2"/>
    </row>
    <row r="4" spans="1:8" ht="18.75" x14ac:dyDescent="0.3">
      <c r="B4" s="2"/>
      <c r="C4" s="2"/>
      <c r="D4" s="2"/>
    </row>
    <row r="5" spans="1:8" ht="18.75" x14ac:dyDescent="0.3">
      <c r="A5" s="11"/>
      <c r="B5" s="37" t="s">
        <v>58</v>
      </c>
      <c r="C5" s="38" t="s">
        <v>57</v>
      </c>
      <c r="D5" s="38" t="s">
        <v>59</v>
      </c>
    </row>
    <row r="6" spans="1:8" ht="18.75" x14ac:dyDescent="0.3">
      <c r="A6" s="24">
        <v>501001</v>
      </c>
      <c r="B6" s="10" t="s">
        <v>3</v>
      </c>
      <c r="C6" s="9">
        <v>300000</v>
      </c>
      <c r="D6" s="40">
        <v>289281.74</v>
      </c>
    </row>
    <row r="7" spans="1:8" ht="18.75" x14ac:dyDescent="0.3">
      <c r="A7" s="21">
        <v>501002</v>
      </c>
      <c r="B7" s="3" t="s">
        <v>5</v>
      </c>
      <c r="C7" s="4">
        <v>10000</v>
      </c>
      <c r="D7" s="41">
        <v>0</v>
      </c>
    </row>
    <row r="8" spans="1:8" ht="18.75" x14ac:dyDescent="0.3">
      <c r="A8" s="21">
        <v>501003</v>
      </c>
      <c r="B8" s="3" t="s">
        <v>7</v>
      </c>
      <c r="C8" s="4">
        <v>20000</v>
      </c>
      <c r="D8" s="41">
        <v>17790</v>
      </c>
    </row>
    <row r="9" spans="1:8" ht="18.75" x14ac:dyDescent="0.3">
      <c r="A9" s="21">
        <v>501005</v>
      </c>
      <c r="B9" s="3" t="s">
        <v>9</v>
      </c>
      <c r="C9" s="4">
        <v>5000</v>
      </c>
      <c r="D9" s="41">
        <v>10533.9</v>
      </c>
    </row>
    <row r="10" spans="1:8" ht="18.75" x14ac:dyDescent="0.3">
      <c r="A10" s="21">
        <v>501007</v>
      </c>
      <c r="B10" s="3" t="s">
        <v>11</v>
      </c>
      <c r="C10" s="4">
        <v>3000</v>
      </c>
      <c r="D10" s="41">
        <v>3722</v>
      </c>
    </row>
    <row r="11" spans="1:8" ht="18.75" x14ac:dyDescent="0.3">
      <c r="A11" s="21">
        <v>501010</v>
      </c>
      <c r="B11" s="3" t="s">
        <v>13</v>
      </c>
      <c r="C11" s="4">
        <v>140000</v>
      </c>
      <c r="D11" s="41">
        <v>106155.21</v>
      </c>
    </row>
    <row r="12" spans="1:8" ht="18.75" x14ac:dyDescent="0.3">
      <c r="A12" s="21">
        <v>501011</v>
      </c>
      <c r="B12" s="3" t="s">
        <v>14</v>
      </c>
      <c r="C12" s="8">
        <v>65000</v>
      </c>
      <c r="D12" s="42">
        <v>65046.55</v>
      </c>
    </row>
    <row r="13" spans="1:8" ht="18.75" x14ac:dyDescent="0.3">
      <c r="A13" s="64">
        <v>501090</v>
      </c>
      <c r="B13" s="65" t="s">
        <v>90</v>
      </c>
      <c r="C13" s="66">
        <v>0</v>
      </c>
      <c r="D13" s="67">
        <v>3932.9</v>
      </c>
    </row>
    <row r="14" spans="1:8" ht="18.75" x14ac:dyDescent="0.3">
      <c r="A14" s="51">
        <v>501091</v>
      </c>
      <c r="B14" s="52" t="s">
        <v>64</v>
      </c>
      <c r="C14" s="53">
        <v>0</v>
      </c>
      <c r="D14" s="54">
        <v>21531</v>
      </c>
    </row>
    <row r="15" spans="1:8" ht="18.75" x14ac:dyDescent="0.3">
      <c r="A15" s="21">
        <v>502001</v>
      </c>
      <c r="B15" s="3" t="s">
        <v>16</v>
      </c>
      <c r="C15" s="4">
        <v>159500</v>
      </c>
      <c r="D15" s="41">
        <v>135576</v>
      </c>
      <c r="H15" t="s">
        <v>19</v>
      </c>
    </row>
    <row r="16" spans="1:8" ht="18.75" x14ac:dyDescent="0.3">
      <c r="A16" s="21">
        <v>502002</v>
      </c>
      <c r="B16" s="3" t="s">
        <v>17</v>
      </c>
      <c r="C16" s="4">
        <v>20000</v>
      </c>
      <c r="D16" s="41">
        <v>15352.52</v>
      </c>
    </row>
    <row r="17" spans="1:4" ht="18.75" x14ac:dyDescent="0.3">
      <c r="A17" s="21">
        <v>502004</v>
      </c>
      <c r="B17" s="3" t="s">
        <v>18</v>
      </c>
      <c r="C17" s="4">
        <v>30000</v>
      </c>
      <c r="D17" s="41">
        <v>54883.78</v>
      </c>
    </row>
    <row r="18" spans="1:4" ht="18.75" x14ac:dyDescent="0.3">
      <c r="A18" s="21">
        <v>511000</v>
      </c>
      <c r="B18" s="3" t="s">
        <v>20</v>
      </c>
      <c r="C18" s="4">
        <v>20000</v>
      </c>
      <c r="D18" s="41">
        <v>4280.8500000000004</v>
      </c>
    </row>
    <row r="19" spans="1:4" ht="18.75" x14ac:dyDescent="0.3">
      <c r="A19" s="21">
        <v>512000</v>
      </c>
      <c r="B19" s="3" t="s">
        <v>21</v>
      </c>
      <c r="C19" s="4">
        <v>9000</v>
      </c>
      <c r="D19" s="41">
        <v>4388</v>
      </c>
    </row>
    <row r="20" spans="1:4" ht="18.75" x14ac:dyDescent="0.3">
      <c r="A20" s="21">
        <v>518001</v>
      </c>
      <c r="B20" s="3" t="s">
        <v>22</v>
      </c>
      <c r="C20" s="4">
        <v>6000</v>
      </c>
      <c r="D20" s="41">
        <v>4135</v>
      </c>
    </row>
    <row r="21" spans="1:4" ht="18.75" x14ac:dyDescent="0.3">
      <c r="A21" s="21">
        <v>518002</v>
      </c>
      <c r="B21" s="3" t="s">
        <v>23</v>
      </c>
      <c r="C21" s="4">
        <v>3000</v>
      </c>
      <c r="D21" s="41">
        <v>1074</v>
      </c>
    </row>
    <row r="22" spans="1:4" ht="18.75" x14ac:dyDescent="0.3">
      <c r="A22" s="21">
        <v>518003</v>
      </c>
      <c r="B22" s="3" t="s">
        <v>24</v>
      </c>
      <c r="C22" s="4">
        <v>140000</v>
      </c>
      <c r="D22" s="41">
        <v>203584</v>
      </c>
    </row>
    <row r="23" spans="1:4" ht="18.75" x14ac:dyDescent="0.3">
      <c r="A23" s="21">
        <v>518004</v>
      </c>
      <c r="B23" s="3" t="s">
        <v>25</v>
      </c>
      <c r="C23" s="4">
        <v>48000</v>
      </c>
      <c r="D23" s="41">
        <v>48000</v>
      </c>
    </row>
    <row r="24" spans="1:4" ht="18.75" x14ac:dyDescent="0.3">
      <c r="A24" s="21">
        <v>518006</v>
      </c>
      <c r="B24" s="3" t="s">
        <v>26</v>
      </c>
      <c r="C24" s="4">
        <v>3000</v>
      </c>
      <c r="D24" s="41">
        <v>887</v>
      </c>
    </row>
    <row r="25" spans="1:4" ht="18.75" x14ac:dyDescent="0.3">
      <c r="A25" s="21">
        <v>518007</v>
      </c>
      <c r="B25" s="3" t="s">
        <v>27</v>
      </c>
      <c r="C25" s="4">
        <v>3000</v>
      </c>
      <c r="D25" s="41">
        <v>29</v>
      </c>
    </row>
    <row r="26" spans="1:4" ht="18.75" x14ac:dyDescent="0.3">
      <c r="A26" s="21">
        <v>518008</v>
      </c>
      <c r="B26" s="3" t="s">
        <v>28</v>
      </c>
      <c r="C26" s="4">
        <v>33000</v>
      </c>
      <c r="D26" s="41">
        <v>34323.14</v>
      </c>
    </row>
    <row r="27" spans="1:4" ht="18.75" x14ac:dyDescent="0.3">
      <c r="A27" s="64">
        <v>518091</v>
      </c>
      <c r="B27" s="65" t="s">
        <v>91</v>
      </c>
      <c r="C27" s="68">
        <v>0</v>
      </c>
      <c r="D27" s="69">
        <f>10334.7+10459.3</f>
        <v>20794</v>
      </c>
    </row>
    <row r="28" spans="1:4" ht="18.75" x14ac:dyDescent="0.3">
      <c r="A28" s="51">
        <v>518094</v>
      </c>
      <c r="B28" s="52" t="s">
        <v>66</v>
      </c>
      <c r="C28" s="55">
        <v>0</v>
      </c>
      <c r="D28" s="56">
        <v>55832</v>
      </c>
    </row>
    <row r="29" spans="1:4" ht="18.75" x14ac:dyDescent="0.3">
      <c r="A29" s="21">
        <v>521001</v>
      </c>
      <c r="B29" s="3" t="s">
        <v>29</v>
      </c>
      <c r="C29" s="8">
        <v>3250000</v>
      </c>
      <c r="D29" s="42">
        <v>3483300</v>
      </c>
    </row>
    <row r="30" spans="1:4" ht="18.75" x14ac:dyDescent="0.3">
      <c r="A30" s="21">
        <v>521011</v>
      </c>
      <c r="B30" s="5" t="s">
        <v>30</v>
      </c>
      <c r="C30" s="6">
        <v>20000</v>
      </c>
      <c r="D30" s="43">
        <v>42800</v>
      </c>
    </row>
    <row r="31" spans="1:4" ht="18.75" x14ac:dyDescent="0.3">
      <c r="A31" s="64">
        <v>521099</v>
      </c>
      <c r="B31" s="65" t="s">
        <v>92</v>
      </c>
      <c r="C31" s="66">
        <v>0</v>
      </c>
      <c r="D31" s="67">
        <v>109928</v>
      </c>
    </row>
    <row r="32" spans="1:4" ht="18.75" x14ac:dyDescent="0.3">
      <c r="A32" s="51">
        <v>521098</v>
      </c>
      <c r="B32" s="52" t="s">
        <v>67</v>
      </c>
      <c r="C32" s="53">
        <v>0</v>
      </c>
      <c r="D32" s="54">
        <v>174800</v>
      </c>
    </row>
    <row r="33" spans="1:5" ht="18.75" x14ac:dyDescent="0.3">
      <c r="A33" s="21">
        <v>524000</v>
      </c>
      <c r="B33" s="5" t="s">
        <v>31</v>
      </c>
      <c r="C33" s="8">
        <v>1105000</v>
      </c>
      <c r="D33" s="42">
        <v>1184327.45</v>
      </c>
    </row>
    <row r="34" spans="1:5" ht="18.75" x14ac:dyDescent="0.3">
      <c r="A34" s="21">
        <v>524002</v>
      </c>
      <c r="B34" s="5" t="s">
        <v>62</v>
      </c>
      <c r="C34" s="6">
        <v>0</v>
      </c>
      <c r="D34" s="43">
        <v>5440</v>
      </c>
    </row>
    <row r="35" spans="1:5" ht="18.75" x14ac:dyDescent="0.3">
      <c r="A35" s="64">
        <v>524099</v>
      </c>
      <c r="B35" s="65" t="s">
        <v>93</v>
      </c>
      <c r="C35" s="66">
        <v>0</v>
      </c>
      <c r="D35" s="67">
        <v>6932.55</v>
      </c>
    </row>
    <row r="36" spans="1:5" ht="18.75" x14ac:dyDescent="0.3">
      <c r="A36" s="21">
        <v>527001</v>
      </c>
      <c r="B36" s="5" t="s">
        <v>32</v>
      </c>
      <c r="C36" s="8">
        <v>65000</v>
      </c>
      <c r="D36" s="42">
        <v>69666</v>
      </c>
    </row>
    <row r="37" spans="1:5" ht="18.75" x14ac:dyDescent="0.3">
      <c r="A37" s="64">
        <v>527099</v>
      </c>
      <c r="B37" s="65" t="s">
        <v>94</v>
      </c>
      <c r="C37" s="66">
        <v>0</v>
      </c>
      <c r="D37" s="67">
        <v>431.76</v>
      </c>
    </row>
    <row r="38" spans="1:5" ht="18.75" x14ac:dyDescent="0.3">
      <c r="A38" s="21">
        <v>525000</v>
      </c>
      <c r="B38" s="3" t="s">
        <v>34</v>
      </c>
      <c r="C38" s="4">
        <v>14000</v>
      </c>
      <c r="D38" s="41">
        <v>14234.69</v>
      </c>
    </row>
    <row r="39" spans="1:5" ht="18.75" x14ac:dyDescent="0.3">
      <c r="A39" s="21">
        <v>551002</v>
      </c>
      <c r="B39" s="3" t="s">
        <v>35</v>
      </c>
      <c r="C39" s="4">
        <v>6500</v>
      </c>
      <c r="D39" s="41">
        <v>6516</v>
      </c>
    </row>
    <row r="40" spans="1:5" ht="18.75" x14ac:dyDescent="0.3">
      <c r="A40" s="21">
        <v>558000</v>
      </c>
      <c r="B40" s="5" t="s">
        <v>36</v>
      </c>
      <c r="C40" s="6">
        <v>60000</v>
      </c>
      <c r="D40" s="43">
        <v>89872.61</v>
      </c>
    </row>
    <row r="41" spans="1:5" ht="18.75" x14ac:dyDescent="0.3">
      <c r="A41" s="72">
        <v>558090</v>
      </c>
      <c r="B41" s="73" t="s">
        <v>95</v>
      </c>
      <c r="C41" s="74">
        <v>0</v>
      </c>
      <c r="D41" s="75">
        <v>21125</v>
      </c>
    </row>
    <row r="42" spans="1:5" ht="18.75" x14ac:dyDescent="0.3">
      <c r="A42" s="57">
        <v>558092</v>
      </c>
      <c r="B42" s="52" t="s">
        <v>70</v>
      </c>
      <c r="C42" s="58">
        <v>0</v>
      </c>
      <c r="D42" s="59">
        <v>5824</v>
      </c>
    </row>
    <row r="43" spans="1:5" ht="19.5" thickBot="1" x14ac:dyDescent="0.35">
      <c r="A43" s="22">
        <v>569015</v>
      </c>
      <c r="B43" s="12" t="s">
        <v>37</v>
      </c>
      <c r="C43" s="13">
        <v>10000</v>
      </c>
      <c r="D43" s="44">
        <v>10009</v>
      </c>
    </row>
    <row r="44" spans="1:5" ht="19.5" thickBot="1" x14ac:dyDescent="0.35">
      <c r="A44" s="23" t="s">
        <v>47</v>
      </c>
      <c r="B44" s="18" t="s">
        <v>38</v>
      </c>
      <c r="C44" s="17">
        <f>SUM(C6:C43)</f>
        <v>5548000</v>
      </c>
      <c r="D44" s="45">
        <f>SUM(D6:D43)</f>
        <v>6326339.6500000004</v>
      </c>
    </row>
    <row r="46" spans="1:5" x14ac:dyDescent="0.25">
      <c r="D46" s="100"/>
      <c r="E46" s="100"/>
    </row>
    <row r="47" spans="1:5" x14ac:dyDescent="0.25">
      <c r="A47" s="103" t="s">
        <v>54</v>
      </c>
      <c r="B47" s="100"/>
      <c r="C47" s="100"/>
    </row>
    <row r="48" spans="1:5" x14ac:dyDescent="0.25">
      <c r="A48" s="19" t="s">
        <v>40</v>
      </c>
      <c r="B48" s="1" t="s">
        <v>41</v>
      </c>
    </row>
    <row r="49" spans="1:3" x14ac:dyDescent="0.25">
      <c r="A49" s="19" t="s">
        <v>33</v>
      </c>
      <c r="B49" s="1" t="s">
        <v>42</v>
      </c>
      <c r="C49" s="1"/>
    </row>
    <row r="50" spans="1:3" x14ac:dyDescent="0.25">
      <c r="A50" s="19" t="s">
        <v>30</v>
      </c>
      <c r="B50" s="1" t="s">
        <v>43</v>
      </c>
      <c r="C50" s="1"/>
    </row>
    <row r="51" spans="1:3" x14ac:dyDescent="0.25">
      <c r="A51" s="19" t="s">
        <v>44</v>
      </c>
      <c r="B51" s="1" t="s">
        <v>45</v>
      </c>
      <c r="C51" s="1"/>
    </row>
    <row r="52" spans="1:3" x14ac:dyDescent="0.25">
      <c r="A52" s="19" t="s">
        <v>76</v>
      </c>
      <c r="B52" s="1" t="s">
        <v>77</v>
      </c>
      <c r="C52" s="1"/>
    </row>
    <row r="53" spans="1:3" x14ac:dyDescent="0.25">
      <c r="A53" s="19" t="s">
        <v>88</v>
      </c>
      <c r="B53" s="1" t="s">
        <v>89</v>
      </c>
    </row>
  </sheetData>
  <pageMargins left="0.7" right="0.7" top="0.78740157499999996" bottom="0.78740157499999996" header="0.3" footer="0.3"/>
  <pageSetup paperSize="9" scale="7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6"/>
  <sheetViews>
    <sheetView workbookViewId="0">
      <selection activeCell="A20" sqref="A20:D26"/>
    </sheetView>
  </sheetViews>
  <sheetFormatPr defaultRowHeight="15" x14ac:dyDescent="0.25"/>
  <cols>
    <col min="1" max="1" width="12.140625" customWidth="1"/>
    <col min="2" max="2" width="26.28515625" customWidth="1"/>
    <col min="3" max="3" width="20.5703125" customWidth="1"/>
    <col min="4" max="4" width="23.7109375" customWidth="1"/>
  </cols>
  <sheetData>
    <row r="1" spans="1:4" ht="18.75" x14ac:dyDescent="0.3">
      <c r="B1" s="2" t="s">
        <v>0</v>
      </c>
    </row>
    <row r="2" spans="1:4" ht="18.75" x14ac:dyDescent="0.3">
      <c r="B2" s="2" t="s">
        <v>46</v>
      </c>
    </row>
    <row r="3" spans="1:4" ht="18.75" x14ac:dyDescent="0.3">
      <c r="B3" s="2" t="s">
        <v>56</v>
      </c>
    </row>
    <row r="4" spans="1:4" ht="18.75" x14ac:dyDescent="0.3">
      <c r="B4" s="2"/>
    </row>
    <row r="5" spans="1:4" ht="18.75" x14ac:dyDescent="0.3">
      <c r="A5" s="11"/>
      <c r="B5" s="37" t="s">
        <v>60</v>
      </c>
      <c r="C5" s="38" t="s">
        <v>57</v>
      </c>
      <c r="D5" s="39" t="s">
        <v>59</v>
      </c>
    </row>
    <row r="6" spans="1:4" ht="18.75" x14ac:dyDescent="0.3">
      <c r="A6" s="3">
        <v>602001</v>
      </c>
      <c r="B6" s="3" t="s">
        <v>4</v>
      </c>
      <c r="C6" s="4">
        <v>300000</v>
      </c>
      <c r="D6" s="46">
        <f>268463+19410</f>
        <v>287873</v>
      </c>
    </row>
    <row r="7" spans="1:4" ht="18.75" x14ac:dyDescent="0.3">
      <c r="A7" s="3">
        <v>609010</v>
      </c>
      <c r="B7" s="3" t="s">
        <v>6</v>
      </c>
      <c r="C7" s="4">
        <v>13000</v>
      </c>
      <c r="D7" s="47">
        <v>14100</v>
      </c>
    </row>
    <row r="8" spans="1:4" ht="18.75" x14ac:dyDescent="0.3">
      <c r="A8" s="3">
        <v>609012</v>
      </c>
      <c r="B8" s="3" t="s">
        <v>8</v>
      </c>
      <c r="C8" s="4">
        <v>50000</v>
      </c>
      <c r="D8" s="47">
        <v>43900</v>
      </c>
    </row>
    <row r="9" spans="1:4" ht="18.75" x14ac:dyDescent="0.3">
      <c r="A9" s="3">
        <v>609011</v>
      </c>
      <c r="B9" s="3" t="s">
        <v>10</v>
      </c>
      <c r="C9" s="4">
        <v>100000</v>
      </c>
      <c r="D9" s="47">
        <v>151355</v>
      </c>
    </row>
    <row r="10" spans="1:4" ht="18.75" x14ac:dyDescent="0.3">
      <c r="A10" s="52">
        <v>609013</v>
      </c>
      <c r="B10" s="52" t="s">
        <v>71</v>
      </c>
      <c r="C10" s="55">
        <v>0</v>
      </c>
      <c r="D10" s="63">
        <v>25398</v>
      </c>
    </row>
    <row r="11" spans="1:4" ht="18.75" x14ac:dyDescent="0.3">
      <c r="A11" s="70" t="s">
        <v>72</v>
      </c>
      <c r="B11" s="65" t="s">
        <v>96</v>
      </c>
      <c r="C11" s="68">
        <v>0</v>
      </c>
      <c r="D11" s="71">
        <f>70687.9+92456.31</f>
        <v>163144.21</v>
      </c>
    </row>
    <row r="12" spans="1:4" ht="18.75" x14ac:dyDescent="0.3">
      <c r="A12" s="60">
        <v>672022</v>
      </c>
      <c r="B12" s="61" t="s">
        <v>75</v>
      </c>
      <c r="C12" s="53">
        <v>0</v>
      </c>
      <c r="D12" s="62">
        <v>235911</v>
      </c>
    </row>
    <row r="13" spans="1:4" ht="18.75" x14ac:dyDescent="0.3">
      <c r="A13" s="3">
        <v>672348</v>
      </c>
      <c r="B13" s="3" t="s">
        <v>12</v>
      </c>
      <c r="C13" s="4">
        <v>600000</v>
      </c>
      <c r="D13" s="47">
        <v>620000</v>
      </c>
    </row>
    <row r="14" spans="1:4" ht="18.75" x14ac:dyDescent="0.3">
      <c r="A14" s="48">
        <v>672346</v>
      </c>
      <c r="B14" s="3" t="s">
        <v>61</v>
      </c>
      <c r="C14" s="8">
        <v>4485000</v>
      </c>
      <c r="D14" s="42">
        <v>4802340</v>
      </c>
    </row>
    <row r="15" spans="1:4" ht="18.75" x14ac:dyDescent="0.3">
      <c r="A15" s="49">
        <v>648000</v>
      </c>
      <c r="B15" s="3" t="s">
        <v>49</v>
      </c>
      <c r="C15" s="4">
        <v>0</v>
      </c>
      <c r="D15" s="47">
        <v>6000</v>
      </c>
    </row>
    <row r="16" spans="1:4" ht="18.75" x14ac:dyDescent="0.3">
      <c r="A16" s="3"/>
      <c r="B16" s="3"/>
      <c r="C16" s="4">
        <f>SUM(C6:C15)</f>
        <v>5548000</v>
      </c>
      <c r="D16" s="41">
        <f>SUM(D6:D15)</f>
        <v>6350021.21</v>
      </c>
    </row>
    <row r="18" spans="1:4" x14ac:dyDescent="0.25">
      <c r="D18" s="50">
        <f>D16-'2018_VYDAJE'!D44</f>
        <v>23681.55999999959</v>
      </c>
    </row>
    <row r="20" spans="1:4" x14ac:dyDescent="0.25">
      <c r="A20" s="103" t="s">
        <v>54</v>
      </c>
      <c r="B20" s="100"/>
      <c r="C20" s="100"/>
    </row>
    <row r="21" spans="1:4" x14ac:dyDescent="0.25">
      <c r="A21" s="19" t="s">
        <v>40</v>
      </c>
      <c r="B21" s="1" t="s">
        <v>41</v>
      </c>
    </row>
    <row r="22" spans="1:4" x14ac:dyDescent="0.25">
      <c r="A22" s="19" t="s">
        <v>33</v>
      </c>
      <c r="B22" s="1" t="s">
        <v>42</v>
      </c>
      <c r="C22" s="1"/>
    </row>
    <row r="23" spans="1:4" x14ac:dyDescent="0.25">
      <c r="A23" s="19" t="s">
        <v>30</v>
      </c>
      <c r="B23" s="1" t="s">
        <v>43</v>
      </c>
      <c r="C23" s="1"/>
    </row>
    <row r="24" spans="1:4" x14ac:dyDescent="0.25">
      <c r="A24" s="19" t="s">
        <v>44</v>
      </c>
      <c r="B24" s="1" t="s">
        <v>45</v>
      </c>
      <c r="C24" s="1"/>
    </row>
    <row r="25" spans="1:4" x14ac:dyDescent="0.25">
      <c r="A25" s="19" t="s">
        <v>76</v>
      </c>
      <c r="B25" s="1" t="s">
        <v>77</v>
      </c>
      <c r="C25" s="1"/>
    </row>
    <row r="26" spans="1:4" x14ac:dyDescent="0.25">
      <c r="A26" s="19" t="s">
        <v>88</v>
      </c>
      <c r="B26" s="1" t="s">
        <v>89</v>
      </c>
    </row>
  </sheetData>
  <pageMargins left="0.7" right="0.7" top="0.78740157499999996" bottom="0.78740157499999996" header="0.3" footer="0.3"/>
  <pageSetup paperSize="9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0"/>
  <sheetViews>
    <sheetView workbookViewId="0">
      <selection activeCell="I28" sqref="I28"/>
    </sheetView>
  </sheetViews>
  <sheetFormatPr defaultRowHeight="15" x14ac:dyDescent="0.25"/>
  <cols>
    <col min="1" max="1" width="8.85546875"/>
    <col min="2" max="2" width="32.85546875" customWidth="1"/>
    <col min="3" max="3" width="17.7109375" customWidth="1"/>
    <col min="5" max="5" width="25.42578125" customWidth="1"/>
    <col min="6" max="6" width="18.7109375" customWidth="1"/>
  </cols>
  <sheetData>
    <row r="1" spans="1:6" ht="18.75" x14ac:dyDescent="0.3">
      <c r="B1" s="2" t="s">
        <v>0</v>
      </c>
      <c r="C1" s="2"/>
      <c r="D1" s="2"/>
      <c r="E1" s="2"/>
    </row>
    <row r="2" spans="1:6" ht="18.75" x14ac:dyDescent="0.3">
      <c r="B2" s="2" t="s">
        <v>46</v>
      </c>
      <c r="C2" s="2"/>
      <c r="D2" s="2"/>
      <c r="E2" s="2"/>
    </row>
    <row r="3" spans="1:6" ht="18.75" x14ac:dyDescent="0.3">
      <c r="B3" s="2"/>
      <c r="C3" s="2"/>
      <c r="D3" s="2"/>
      <c r="E3" s="2"/>
    </row>
    <row r="4" spans="1:6" ht="19.5" thickBot="1" x14ac:dyDescent="0.35">
      <c r="B4" s="2"/>
      <c r="C4" s="2"/>
      <c r="D4" s="2"/>
      <c r="E4" s="2"/>
    </row>
    <row r="5" spans="1:6" ht="15.75" thickBot="1" x14ac:dyDescent="0.3">
      <c r="A5" s="210" t="s">
        <v>1</v>
      </c>
      <c r="B5" s="211"/>
      <c r="C5" s="212"/>
      <c r="D5" s="210" t="s">
        <v>2</v>
      </c>
      <c r="E5" s="211"/>
      <c r="F5" s="212"/>
    </row>
    <row r="6" spans="1:6" ht="18.75" x14ac:dyDescent="0.3">
      <c r="A6" s="24">
        <v>501001</v>
      </c>
      <c r="B6" s="10" t="s">
        <v>3</v>
      </c>
      <c r="C6" s="9">
        <v>300000</v>
      </c>
      <c r="D6" s="9"/>
      <c r="E6" s="10" t="s">
        <v>4</v>
      </c>
      <c r="F6" s="9">
        <v>300000</v>
      </c>
    </row>
    <row r="7" spans="1:6" ht="18.75" x14ac:dyDescent="0.3">
      <c r="A7" s="21">
        <v>501002</v>
      </c>
      <c r="B7" s="3" t="s">
        <v>5</v>
      </c>
      <c r="C7" s="4">
        <v>10000</v>
      </c>
      <c r="D7" s="4"/>
      <c r="E7" s="3" t="s">
        <v>6</v>
      </c>
      <c r="F7" s="4">
        <v>13000</v>
      </c>
    </row>
    <row r="8" spans="1:6" ht="18.75" x14ac:dyDescent="0.3">
      <c r="A8" s="21">
        <v>501003</v>
      </c>
      <c r="B8" s="3" t="s">
        <v>7</v>
      </c>
      <c r="C8" s="4">
        <v>20000</v>
      </c>
      <c r="D8" s="4"/>
      <c r="E8" s="3" t="s">
        <v>8</v>
      </c>
      <c r="F8" s="4">
        <v>50000</v>
      </c>
    </row>
    <row r="9" spans="1:6" ht="18.75" x14ac:dyDescent="0.3">
      <c r="A9" s="21">
        <v>501005</v>
      </c>
      <c r="B9" s="3" t="s">
        <v>9</v>
      </c>
      <c r="C9" s="4">
        <v>5000</v>
      </c>
      <c r="D9" s="4"/>
      <c r="E9" s="3" t="s">
        <v>10</v>
      </c>
      <c r="F9" s="4">
        <v>100000</v>
      </c>
    </row>
    <row r="10" spans="1:6" ht="18.75" x14ac:dyDescent="0.3">
      <c r="A10" s="21">
        <v>501007</v>
      </c>
      <c r="B10" s="3" t="s">
        <v>11</v>
      </c>
      <c r="C10" s="4">
        <v>3000</v>
      </c>
      <c r="D10" s="4"/>
      <c r="E10" s="3" t="s">
        <v>12</v>
      </c>
      <c r="F10" s="4">
        <v>600000</v>
      </c>
    </row>
    <row r="11" spans="1:6" ht="18.75" x14ac:dyDescent="0.3">
      <c r="A11" s="21">
        <v>501010</v>
      </c>
      <c r="B11" s="3" t="s">
        <v>13</v>
      </c>
      <c r="C11" s="4">
        <v>140000</v>
      </c>
      <c r="D11" s="8"/>
      <c r="E11" s="3" t="s">
        <v>15</v>
      </c>
      <c r="F11" s="8">
        <f>C12+C25+C27+C28</f>
        <v>4485000</v>
      </c>
    </row>
    <row r="12" spans="1:6" ht="18.75" x14ac:dyDescent="0.3">
      <c r="A12" s="21">
        <v>501011</v>
      </c>
      <c r="B12" s="3" t="s">
        <v>14</v>
      </c>
      <c r="C12" s="8">
        <v>65000</v>
      </c>
      <c r="D12" s="4"/>
      <c r="E12" s="4"/>
      <c r="F12" s="4"/>
    </row>
    <row r="13" spans="1:6" ht="18.75" x14ac:dyDescent="0.3">
      <c r="A13" s="21">
        <v>502001</v>
      </c>
      <c r="B13" s="3" t="s">
        <v>16</v>
      </c>
      <c r="C13" s="4">
        <v>159500</v>
      </c>
      <c r="D13" s="4"/>
      <c r="E13" s="4"/>
      <c r="F13" s="4"/>
    </row>
    <row r="14" spans="1:6" ht="18.75" x14ac:dyDescent="0.3">
      <c r="A14" s="21">
        <v>502002</v>
      </c>
      <c r="B14" s="3" t="s">
        <v>17</v>
      </c>
      <c r="C14" s="4">
        <v>20000</v>
      </c>
      <c r="D14" s="4"/>
      <c r="E14" s="4"/>
      <c r="F14" s="4"/>
    </row>
    <row r="15" spans="1:6" ht="18.75" x14ac:dyDescent="0.3">
      <c r="A15" s="21">
        <v>502004</v>
      </c>
      <c r="B15" s="3" t="s">
        <v>18</v>
      </c>
      <c r="C15" s="4">
        <v>30000</v>
      </c>
      <c r="D15" s="4"/>
      <c r="E15" s="4"/>
      <c r="F15" s="11" t="s">
        <v>19</v>
      </c>
    </row>
    <row r="16" spans="1:6" ht="18.75" x14ac:dyDescent="0.3">
      <c r="A16" s="21">
        <v>511000</v>
      </c>
      <c r="B16" s="3" t="s">
        <v>20</v>
      </c>
      <c r="C16" s="4">
        <v>20000</v>
      </c>
      <c r="D16" s="4"/>
      <c r="E16" s="4"/>
      <c r="F16" s="11"/>
    </row>
    <row r="17" spans="1:6" ht="18.75" x14ac:dyDescent="0.3">
      <c r="A17" s="21">
        <v>512000</v>
      </c>
      <c r="B17" s="3" t="s">
        <v>21</v>
      </c>
      <c r="C17" s="4">
        <v>9000</v>
      </c>
      <c r="D17" s="4"/>
      <c r="E17" s="4"/>
      <c r="F17" s="11" t="s">
        <v>19</v>
      </c>
    </row>
    <row r="18" spans="1:6" ht="18.75" x14ac:dyDescent="0.3">
      <c r="A18" s="21">
        <v>518001</v>
      </c>
      <c r="B18" s="3" t="s">
        <v>22</v>
      </c>
      <c r="C18" s="4">
        <v>6000</v>
      </c>
      <c r="D18" s="4"/>
      <c r="E18" s="4"/>
      <c r="F18" s="11"/>
    </row>
    <row r="19" spans="1:6" ht="18.75" x14ac:dyDescent="0.3">
      <c r="A19" s="21">
        <v>518002</v>
      </c>
      <c r="B19" s="3" t="s">
        <v>23</v>
      </c>
      <c r="C19" s="4">
        <v>3000</v>
      </c>
      <c r="D19" s="4"/>
      <c r="E19" s="4"/>
      <c r="F19" s="11" t="s">
        <v>19</v>
      </c>
    </row>
    <row r="20" spans="1:6" ht="18.75" x14ac:dyDescent="0.3">
      <c r="A20" s="21">
        <v>518003</v>
      </c>
      <c r="B20" s="3" t="s">
        <v>24</v>
      </c>
      <c r="C20" s="4">
        <v>140000</v>
      </c>
      <c r="D20" s="4"/>
      <c r="E20" s="4"/>
      <c r="F20" s="11" t="s">
        <v>19</v>
      </c>
    </row>
    <row r="21" spans="1:6" ht="18.75" x14ac:dyDescent="0.3">
      <c r="A21" s="21">
        <v>518004</v>
      </c>
      <c r="B21" s="3" t="s">
        <v>25</v>
      </c>
      <c r="C21" s="4">
        <v>48000</v>
      </c>
      <c r="D21" s="4"/>
      <c r="E21" s="4"/>
      <c r="F21" s="11" t="s">
        <v>19</v>
      </c>
    </row>
    <row r="22" spans="1:6" ht="18.75" x14ac:dyDescent="0.3">
      <c r="A22" s="21">
        <v>518006</v>
      </c>
      <c r="B22" s="3" t="s">
        <v>26</v>
      </c>
      <c r="C22" s="4">
        <v>3000</v>
      </c>
      <c r="D22" s="4"/>
      <c r="E22" s="4"/>
      <c r="F22" s="11" t="s">
        <v>19</v>
      </c>
    </row>
    <row r="23" spans="1:6" ht="18.75" x14ac:dyDescent="0.3">
      <c r="A23" s="21">
        <v>518007</v>
      </c>
      <c r="B23" s="3" t="s">
        <v>27</v>
      </c>
      <c r="C23" s="4">
        <v>3000</v>
      </c>
      <c r="D23" s="4"/>
      <c r="E23" s="4"/>
      <c r="F23" s="11"/>
    </row>
    <row r="24" spans="1:6" ht="18.75" x14ac:dyDescent="0.3">
      <c r="A24" s="21">
        <v>518008</v>
      </c>
      <c r="B24" s="3" t="s">
        <v>28</v>
      </c>
      <c r="C24" s="4">
        <v>33000</v>
      </c>
      <c r="D24" s="4"/>
      <c r="E24" s="4"/>
      <c r="F24" s="11"/>
    </row>
    <row r="25" spans="1:6" ht="18.75" x14ac:dyDescent="0.3">
      <c r="A25" s="21">
        <v>521001</v>
      </c>
      <c r="B25" s="3" t="s">
        <v>29</v>
      </c>
      <c r="C25" s="8">
        <v>3250000</v>
      </c>
      <c r="D25" s="8"/>
      <c r="E25" s="8"/>
      <c r="F25" s="11"/>
    </row>
    <row r="26" spans="1:6" ht="18.75" x14ac:dyDescent="0.3">
      <c r="A26" s="21">
        <v>521011</v>
      </c>
      <c r="B26" s="5" t="s">
        <v>30</v>
      </c>
      <c r="C26" s="6">
        <v>20000</v>
      </c>
      <c r="D26" s="6"/>
      <c r="E26" s="6"/>
      <c r="F26" s="11"/>
    </row>
    <row r="27" spans="1:6" ht="18.75" x14ac:dyDescent="0.3">
      <c r="A27" s="21">
        <v>524000</v>
      </c>
      <c r="B27" s="5" t="s">
        <v>31</v>
      </c>
      <c r="C27" s="8">
        <v>1105000</v>
      </c>
      <c r="D27" s="8"/>
      <c r="E27" s="8"/>
      <c r="F27" s="11"/>
    </row>
    <row r="28" spans="1:6" ht="18.75" x14ac:dyDescent="0.3">
      <c r="A28" s="21">
        <v>527001</v>
      </c>
      <c r="B28" s="5" t="s">
        <v>32</v>
      </c>
      <c r="C28" s="8">
        <v>65000</v>
      </c>
      <c r="D28" s="8"/>
      <c r="E28" s="8"/>
      <c r="F28" s="11"/>
    </row>
    <row r="29" spans="1:6" ht="18.75" x14ac:dyDescent="0.3">
      <c r="A29" s="21">
        <v>525000</v>
      </c>
      <c r="B29" s="3" t="s">
        <v>34</v>
      </c>
      <c r="C29" s="4">
        <v>14000</v>
      </c>
      <c r="D29" s="4"/>
      <c r="E29" s="4"/>
      <c r="F29" s="11"/>
    </row>
    <row r="30" spans="1:6" ht="18.75" x14ac:dyDescent="0.3">
      <c r="A30" s="21">
        <v>551002</v>
      </c>
      <c r="B30" s="3" t="s">
        <v>35</v>
      </c>
      <c r="C30" s="4">
        <v>6500</v>
      </c>
      <c r="D30" s="4"/>
      <c r="E30" s="4"/>
      <c r="F30" s="11"/>
    </row>
    <row r="31" spans="1:6" ht="18.75" x14ac:dyDescent="0.3">
      <c r="A31" s="21">
        <v>558000</v>
      </c>
      <c r="B31" s="5" t="s">
        <v>36</v>
      </c>
      <c r="C31" s="6">
        <v>60000</v>
      </c>
      <c r="D31" s="6"/>
      <c r="E31" s="6"/>
      <c r="F31" s="11"/>
    </row>
    <row r="32" spans="1:6" ht="19.5" thickBot="1" x14ac:dyDescent="0.35">
      <c r="A32" s="22">
        <v>569015</v>
      </c>
      <c r="B32" s="12" t="s">
        <v>37</v>
      </c>
      <c r="C32" s="13">
        <v>10000</v>
      </c>
      <c r="D32" s="13"/>
      <c r="E32" s="13"/>
      <c r="F32" s="14" t="s">
        <v>19</v>
      </c>
    </row>
    <row r="33" spans="1:6" ht="19.5" thickBot="1" x14ac:dyDescent="0.35">
      <c r="A33" s="23" t="s">
        <v>47</v>
      </c>
      <c r="B33" s="18" t="s">
        <v>38</v>
      </c>
      <c r="C33" s="17">
        <f>SUM(C6:C32)</f>
        <v>5548000</v>
      </c>
      <c r="D33" s="16"/>
      <c r="E33" s="16"/>
      <c r="F33" s="15">
        <f>SUM(F6:F32)</f>
        <v>5548000</v>
      </c>
    </row>
    <row r="34" spans="1:6" x14ac:dyDescent="0.25">
      <c r="C34" s="7" t="s">
        <v>19</v>
      </c>
      <c r="D34" s="7"/>
      <c r="E34" s="7"/>
      <c r="F34" s="7" t="s">
        <v>19</v>
      </c>
    </row>
    <row r="35" spans="1:6" x14ac:dyDescent="0.25">
      <c r="F35" s="7" t="s">
        <v>19</v>
      </c>
    </row>
    <row r="36" spans="1:6" x14ac:dyDescent="0.25">
      <c r="B36" s="20" t="s">
        <v>39</v>
      </c>
      <c r="F36" s="7" t="s">
        <v>19</v>
      </c>
    </row>
    <row r="37" spans="1:6" x14ac:dyDescent="0.25">
      <c r="B37" s="19" t="s">
        <v>40</v>
      </c>
      <c r="C37" s="1" t="s">
        <v>41</v>
      </c>
    </row>
    <row r="38" spans="1:6" x14ac:dyDescent="0.25">
      <c r="B38" s="19" t="s">
        <v>33</v>
      </c>
      <c r="C38" s="1" t="s">
        <v>42</v>
      </c>
    </row>
    <row r="39" spans="1:6" x14ac:dyDescent="0.25">
      <c r="B39" s="19" t="s">
        <v>30</v>
      </c>
      <c r="C39" s="1" t="s">
        <v>43</v>
      </c>
    </row>
    <row r="40" spans="1:6" x14ac:dyDescent="0.25">
      <c r="B40" s="19" t="s">
        <v>44</v>
      </c>
      <c r="C40" s="1" t="s">
        <v>45</v>
      </c>
    </row>
  </sheetData>
  <mergeCells count="2">
    <mergeCell ref="A5:C5"/>
    <mergeCell ref="D5:F5"/>
  </mergeCells>
  <pageMargins left="0.25" right="0.25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9"/>
  <sheetViews>
    <sheetView topLeftCell="A28" workbookViewId="0">
      <selection sqref="A1:XFD1048576"/>
    </sheetView>
  </sheetViews>
  <sheetFormatPr defaultRowHeight="15" x14ac:dyDescent="0.25"/>
  <cols>
    <col min="2" max="2" width="36.7109375" customWidth="1"/>
    <col min="3" max="3" width="16.140625" customWidth="1"/>
    <col min="4" max="4" width="15.42578125" customWidth="1"/>
    <col min="5" max="5" width="12.7109375" customWidth="1"/>
    <col min="6" max="6" width="25" customWidth="1"/>
    <col min="7" max="7" width="17.42578125" customWidth="1"/>
    <col min="8" max="8" width="14.5703125" customWidth="1"/>
  </cols>
  <sheetData>
    <row r="1" spans="1:8" ht="18.75" x14ac:dyDescent="0.3">
      <c r="B1" s="2" t="s">
        <v>0</v>
      </c>
      <c r="C1" s="2"/>
      <c r="D1" s="2"/>
      <c r="E1" s="2"/>
      <c r="F1" s="2"/>
    </row>
    <row r="2" spans="1:8" ht="18.75" x14ac:dyDescent="0.3">
      <c r="B2" s="2" t="s">
        <v>55</v>
      </c>
      <c r="C2" s="2"/>
      <c r="D2" s="2"/>
      <c r="E2" s="2"/>
      <c r="F2" s="2"/>
    </row>
    <row r="3" spans="1:8" ht="19.5" thickBot="1" x14ac:dyDescent="0.35">
      <c r="B3" s="2"/>
      <c r="C3" s="2"/>
      <c r="D3" s="2"/>
      <c r="E3" s="2" t="s">
        <v>97</v>
      </c>
      <c r="F3" s="2"/>
      <c r="G3">
        <v>890000</v>
      </c>
    </row>
    <row r="4" spans="1:8" ht="15.75" thickBot="1" x14ac:dyDescent="0.3">
      <c r="A4" s="210" t="s">
        <v>1</v>
      </c>
      <c r="B4" s="211"/>
      <c r="C4" s="212"/>
      <c r="D4" s="104" t="s">
        <v>98</v>
      </c>
      <c r="E4" s="210" t="s">
        <v>2</v>
      </c>
      <c r="F4" s="211"/>
      <c r="G4" s="212"/>
      <c r="H4" t="s">
        <v>98</v>
      </c>
    </row>
    <row r="5" spans="1:8" ht="21" x14ac:dyDescent="0.35">
      <c r="A5" s="24">
        <v>501001</v>
      </c>
      <c r="B5" s="10" t="s">
        <v>3</v>
      </c>
      <c r="C5" s="9">
        <v>300000</v>
      </c>
      <c r="D5" s="105">
        <v>338275</v>
      </c>
      <c r="E5" s="3">
        <v>602001</v>
      </c>
      <c r="F5" s="3" t="s">
        <v>4</v>
      </c>
      <c r="G5" s="4">
        <v>300000</v>
      </c>
      <c r="H5" s="109">
        <v>364000</v>
      </c>
    </row>
    <row r="6" spans="1:8" ht="21" x14ac:dyDescent="0.35">
      <c r="A6" s="21">
        <v>501003</v>
      </c>
      <c r="B6" s="3" t="s">
        <v>7</v>
      </c>
      <c r="C6" s="4">
        <v>20000</v>
      </c>
      <c r="D6" s="8">
        <v>19427</v>
      </c>
      <c r="E6" s="3">
        <v>609010</v>
      </c>
      <c r="F6" s="3" t="s">
        <v>6</v>
      </c>
      <c r="G6" s="4">
        <v>13000</v>
      </c>
      <c r="H6" s="109">
        <v>14700</v>
      </c>
    </row>
    <row r="7" spans="1:8" ht="21" x14ac:dyDescent="0.35">
      <c r="A7" s="21">
        <v>501005</v>
      </c>
      <c r="B7" s="3" t="s">
        <v>9</v>
      </c>
      <c r="C7" s="4">
        <v>10000</v>
      </c>
      <c r="D7" s="8">
        <v>13191</v>
      </c>
      <c r="E7" s="3">
        <v>609012</v>
      </c>
      <c r="F7" s="3" t="s">
        <v>8</v>
      </c>
      <c r="G7" s="4">
        <v>50000</v>
      </c>
      <c r="H7" s="109">
        <v>58825</v>
      </c>
    </row>
    <row r="8" spans="1:8" ht="21" x14ac:dyDescent="0.35">
      <c r="A8" s="21">
        <v>501007</v>
      </c>
      <c r="B8" s="3" t="s">
        <v>11</v>
      </c>
      <c r="C8" s="4">
        <v>4000</v>
      </c>
      <c r="D8" s="8">
        <v>0</v>
      </c>
      <c r="E8" s="3">
        <v>609011</v>
      </c>
      <c r="F8" s="3" t="s">
        <v>10</v>
      </c>
      <c r="G8" s="4">
        <v>150000</v>
      </c>
      <c r="H8" s="109">
        <v>48975</v>
      </c>
    </row>
    <row r="9" spans="1:8" ht="21" x14ac:dyDescent="0.35">
      <c r="A9" s="21">
        <v>501010</v>
      </c>
      <c r="B9" s="3" t="s">
        <v>13</v>
      </c>
      <c r="C9" s="4">
        <v>150000</v>
      </c>
      <c r="D9" s="8">
        <v>173845</v>
      </c>
      <c r="E9" s="52">
        <v>609013</v>
      </c>
      <c r="F9" s="52" t="s">
        <v>71</v>
      </c>
      <c r="G9" s="55">
        <v>26000</v>
      </c>
      <c r="H9" s="109"/>
    </row>
    <row r="10" spans="1:8" ht="21" x14ac:dyDescent="0.35">
      <c r="A10" s="21">
        <v>501011</v>
      </c>
      <c r="B10" s="3" t="s">
        <v>14</v>
      </c>
      <c r="C10" s="8">
        <v>65000</v>
      </c>
      <c r="D10" s="8"/>
      <c r="E10" s="70" t="s">
        <v>72</v>
      </c>
      <c r="F10" s="65" t="s">
        <v>73</v>
      </c>
      <c r="G10" s="68">
        <f>C11+C27+C32+C36+C38+C42</f>
        <v>502500</v>
      </c>
      <c r="H10" s="109"/>
    </row>
    <row r="11" spans="1:8" ht="21" x14ac:dyDescent="0.35">
      <c r="A11" s="64">
        <v>501090</v>
      </c>
      <c r="B11" s="65" t="s">
        <v>63</v>
      </c>
      <c r="C11" s="66">
        <v>60000</v>
      </c>
      <c r="D11" s="76"/>
      <c r="E11" s="60">
        <v>672022</v>
      </c>
      <c r="F11" s="61" t="s">
        <v>75</v>
      </c>
      <c r="G11" s="53">
        <f>C12+C28+C33+C43-G9</f>
        <v>290000</v>
      </c>
      <c r="H11" s="109"/>
    </row>
    <row r="12" spans="1:8" ht="21" x14ac:dyDescent="0.35">
      <c r="A12" s="51">
        <v>501091</v>
      </c>
      <c r="B12" s="52" t="s">
        <v>64</v>
      </c>
      <c r="C12" s="53">
        <v>56000</v>
      </c>
      <c r="D12" s="76"/>
      <c r="E12" s="3">
        <v>672348</v>
      </c>
      <c r="F12" s="3" t="s">
        <v>12</v>
      </c>
      <c r="G12" s="4">
        <v>840000</v>
      </c>
      <c r="H12" s="109">
        <v>890000</v>
      </c>
    </row>
    <row r="13" spans="1:8" ht="21" x14ac:dyDescent="0.35">
      <c r="A13" s="21">
        <v>502001</v>
      </c>
      <c r="B13" s="3" t="s">
        <v>16</v>
      </c>
      <c r="C13" s="4">
        <v>130000</v>
      </c>
      <c r="D13" s="76">
        <v>144814</v>
      </c>
      <c r="E13" s="5">
        <v>672346</v>
      </c>
      <c r="F13" s="5" t="s">
        <v>61</v>
      </c>
      <c r="G13" s="8">
        <f>C10+C29+C34+C37</f>
        <v>5750000</v>
      </c>
      <c r="H13" s="109"/>
    </row>
    <row r="14" spans="1:8" ht="21" x14ac:dyDescent="0.35">
      <c r="A14" s="21"/>
      <c r="B14" s="3" t="s">
        <v>48</v>
      </c>
      <c r="C14" s="4">
        <v>100000</v>
      </c>
      <c r="D14" s="107"/>
      <c r="E14" s="49">
        <v>648000</v>
      </c>
      <c r="F14" s="3" t="s">
        <v>49</v>
      </c>
      <c r="G14" s="4">
        <v>0</v>
      </c>
      <c r="H14" s="109">
        <v>3000</v>
      </c>
    </row>
    <row r="15" spans="1:8" ht="21" x14ac:dyDescent="0.35">
      <c r="A15" s="21">
        <v>502002</v>
      </c>
      <c r="B15" s="3" t="s">
        <v>17</v>
      </c>
      <c r="C15" s="4">
        <v>20000</v>
      </c>
      <c r="D15" s="8">
        <v>19186</v>
      </c>
      <c r="E15" s="4"/>
      <c r="F15" s="4"/>
      <c r="G15" s="11"/>
      <c r="H15" s="109"/>
    </row>
    <row r="16" spans="1:8" ht="21" x14ac:dyDescent="0.35">
      <c r="A16" s="21"/>
      <c r="B16" s="3"/>
      <c r="C16" s="4"/>
      <c r="D16" s="108"/>
      <c r="E16" s="4"/>
      <c r="F16" s="4"/>
      <c r="G16" s="11"/>
      <c r="H16" s="109"/>
    </row>
    <row r="17" spans="1:8" ht="21" x14ac:dyDescent="0.35">
      <c r="A17" s="21">
        <v>502004</v>
      </c>
      <c r="B17" s="3" t="s">
        <v>18</v>
      </c>
      <c r="C17" s="4">
        <v>60000</v>
      </c>
      <c r="D17" s="8">
        <v>75000</v>
      </c>
      <c r="E17" s="4"/>
      <c r="F17" s="4"/>
      <c r="G17" s="11"/>
      <c r="H17" s="109"/>
    </row>
    <row r="18" spans="1:8" ht="21" x14ac:dyDescent="0.35">
      <c r="A18" s="21">
        <v>511000</v>
      </c>
      <c r="B18" s="3" t="s">
        <v>20</v>
      </c>
      <c r="C18" s="4">
        <v>10000</v>
      </c>
      <c r="D18" s="8">
        <v>94000</v>
      </c>
      <c r="E18" s="4"/>
      <c r="F18" s="4"/>
      <c r="G18" s="11" t="s">
        <v>19</v>
      </c>
      <c r="H18" s="109"/>
    </row>
    <row r="19" spans="1:8" ht="21" x14ac:dyDescent="0.35">
      <c r="A19" s="21">
        <v>512000</v>
      </c>
      <c r="B19" s="3" t="s">
        <v>21</v>
      </c>
      <c r="C19" s="4">
        <v>7000</v>
      </c>
      <c r="D19" s="8">
        <v>5319</v>
      </c>
      <c r="E19" s="4"/>
      <c r="F19" s="4"/>
      <c r="G19" s="11"/>
      <c r="H19" s="109"/>
    </row>
    <row r="20" spans="1:8" ht="21" x14ac:dyDescent="0.35">
      <c r="A20" s="21">
        <v>518001</v>
      </c>
      <c r="B20" s="3" t="s">
        <v>22</v>
      </c>
      <c r="C20" s="4">
        <v>6000</v>
      </c>
      <c r="D20" s="8">
        <v>5065</v>
      </c>
      <c r="E20" s="4"/>
      <c r="F20" s="4"/>
      <c r="G20" s="11"/>
      <c r="H20" s="109"/>
    </row>
    <row r="21" spans="1:8" ht="21" x14ac:dyDescent="0.35">
      <c r="A21" s="21">
        <v>518002</v>
      </c>
      <c r="B21" s="3" t="s">
        <v>23</v>
      </c>
      <c r="C21" s="4">
        <v>2000</v>
      </c>
      <c r="D21" s="8">
        <v>1491</v>
      </c>
      <c r="E21" s="4"/>
      <c r="F21" s="4"/>
      <c r="G21" s="11"/>
      <c r="H21" s="109"/>
    </row>
    <row r="22" spans="1:8" ht="21" x14ac:dyDescent="0.35">
      <c r="A22" s="21">
        <v>518003</v>
      </c>
      <c r="B22" s="3" t="s">
        <v>24</v>
      </c>
      <c r="C22" s="4">
        <v>200000</v>
      </c>
      <c r="D22" s="8">
        <v>138444</v>
      </c>
      <c r="E22" s="4"/>
      <c r="F22" s="4"/>
      <c r="G22" s="11"/>
      <c r="H22" s="109"/>
    </row>
    <row r="23" spans="1:8" ht="21" x14ac:dyDescent="0.35">
      <c r="A23" s="21">
        <v>518004</v>
      </c>
      <c r="B23" s="3" t="s">
        <v>25</v>
      </c>
      <c r="C23" s="4">
        <v>48000</v>
      </c>
      <c r="D23" s="8">
        <v>48000</v>
      </c>
      <c r="E23" s="4"/>
      <c r="F23" s="4"/>
      <c r="G23" s="11"/>
      <c r="H23" s="109"/>
    </row>
    <row r="24" spans="1:8" ht="21" x14ac:dyDescent="0.35">
      <c r="A24" s="21">
        <v>518006</v>
      </c>
      <c r="B24" s="3" t="s">
        <v>26</v>
      </c>
      <c r="C24" s="4">
        <v>2000</v>
      </c>
      <c r="D24" s="8">
        <v>443</v>
      </c>
      <c r="E24" s="4"/>
      <c r="F24" s="4"/>
      <c r="G24" s="11"/>
      <c r="H24" s="109"/>
    </row>
    <row r="25" spans="1:8" ht="21" x14ac:dyDescent="0.35">
      <c r="A25" s="21">
        <v>518007</v>
      </c>
      <c r="B25" s="3" t="s">
        <v>27</v>
      </c>
      <c r="C25" s="4">
        <v>1000</v>
      </c>
      <c r="D25" s="8">
        <v>0</v>
      </c>
      <c r="E25" s="4"/>
      <c r="F25" s="4"/>
      <c r="G25" s="11"/>
      <c r="H25" s="109"/>
    </row>
    <row r="26" spans="1:8" ht="21" x14ac:dyDescent="0.35">
      <c r="A26" s="21">
        <v>518008</v>
      </c>
      <c r="B26" s="3" t="s">
        <v>28</v>
      </c>
      <c r="C26" s="4">
        <v>38000</v>
      </c>
      <c r="D26" s="8">
        <v>32021</v>
      </c>
      <c r="E26" s="4"/>
      <c r="F26" s="4"/>
      <c r="G26" s="11"/>
      <c r="H26" s="109"/>
    </row>
    <row r="27" spans="1:8" ht="21" x14ac:dyDescent="0.35">
      <c r="A27" s="64">
        <v>518091</v>
      </c>
      <c r="B27" s="65" t="s">
        <v>65</v>
      </c>
      <c r="C27" s="68">
        <v>40000</v>
      </c>
      <c r="D27" s="8"/>
      <c r="E27" s="4"/>
      <c r="F27" s="4"/>
      <c r="G27" s="11"/>
      <c r="H27" s="109"/>
    </row>
    <row r="28" spans="1:8" ht="21" x14ac:dyDescent="0.35">
      <c r="A28" s="51">
        <v>518094</v>
      </c>
      <c r="B28" s="52" t="s">
        <v>66</v>
      </c>
      <c r="C28" s="55">
        <v>75000</v>
      </c>
      <c r="D28" s="76"/>
      <c r="E28" s="4"/>
      <c r="F28" s="4"/>
      <c r="G28" s="11"/>
      <c r="H28" s="109"/>
    </row>
    <row r="29" spans="1:8" ht="21" x14ac:dyDescent="0.35">
      <c r="A29" s="21">
        <v>521001</v>
      </c>
      <c r="B29" s="3" t="s">
        <v>29</v>
      </c>
      <c r="C29" s="8">
        <v>4180000</v>
      </c>
      <c r="D29" s="76"/>
      <c r="E29" s="4"/>
      <c r="F29" s="4"/>
      <c r="G29" s="11"/>
      <c r="H29" s="109"/>
    </row>
    <row r="30" spans="1:8" ht="21" x14ac:dyDescent="0.35">
      <c r="A30" s="21">
        <v>521011</v>
      </c>
      <c r="B30" s="5" t="s">
        <v>30</v>
      </c>
      <c r="C30" s="6">
        <v>56000</v>
      </c>
      <c r="D30" s="76">
        <v>52300</v>
      </c>
      <c r="E30" s="4"/>
      <c r="F30" s="4"/>
      <c r="G30" s="11"/>
      <c r="H30" s="109"/>
    </row>
    <row r="31" spans="1:8" ht="21" x14ac:dyDescent="0.35">
      <c r="A31" s="21">
        <v>521012</v>
      </c>
      <c r="B31" s="5" t="s">
        <v>78</v>
      </c>
      <c r="C31" s="6">
        <v>68000</v>
      </c>
      <c r="D31" s="76">
        <v>20979</v>
      </c>
      <c r="E31" s="4"/>
      <c r="F31" s="4"/>
      <c r="G31" s="11" t="s">
        <v>19</v>
      </c>
      <c r="H31" s="109"/>
    </row>
    <row r="32" spans="1:8" ht="21" x14ac:dyDescent="0.35">
      <c r="A32" s="64">
        <v>521099</v>
      </c>
      <c r="B32" s="65" t="s">
        <v>80</v>
      </c>
      <c r="C32" s="66">
        <v>300000</v>
      </c>
      <c r="D32" s="76"/>
      <c r="E32" s="4"/>
      <c r="F32" s="4"/>
      <c r="G32" s="11"/>
      <c r="H32" s="109"/>
    </row>
    <row r="33" spans="1:8" ht="21" x14ac:dyDescent="0.35">
      <c r="A33" s="51">
        <v>521098</v>
      </c>
      <c r="B33" s="52" t="s">
        <v>81</v>
      </c>
      <c r="C33" s="53">
        <v>175000</v>
      </c>
      <c r="D33" s="76"/>
      <c r="E33" s="4"/>
      <c r="F33" s="4"/>
      <c r="G33" s="11" t="s">
        <v>19</v>
      </c>
      <c r="H33" s="109"/>
    </row>
    <row r="34" spans="1:8" ht="21" x14ac:dyDescent="0.35">
      <c r="A34" s="21">
        <v>524000</v>
      </c>
      <c r="B34" s="5" t="s">
        <v>31</v>
      </c>
      <c r="C34" s="8">
        <v>1422000</v>
      </c>
      <c r="D34" s="76"/>
      <c r="E34" s="4"/>
      <c r="F34" s="4"/>
      <c r="G34" s="11" t="s">
        <v>19</v>
      </c>
      <c r="H34" s="109"/>
    </row>
    <row r="35" spans="1:8" ht="21" x14ac:dyDescent="0.35">
      <c r="A35" s="21">
        <v>524002</v>
      </c>
      <c r="B35" s="5" t="s">
        <v>79</v>
      </c>
      <c r="C35" s="6">
        <v>27000</v>
      </c>
      <c r="D35" s="76">
        <f>8129+420</f>
        <v>8549</v>
      </c>
      <c r="E35" s="4"/>
      <c r="F35" s="4"/>
      <c r="G35" s="11" t="s">
        <v>19</v>
      </c>
      <c r="H35" s="109"/>
    </row>
    <row r="36" spans="1:8" ht="21" x14ac:dyDescent="0.35">
      <c r="A36" s="64">
        <v>524099</v>
      </c>
      <c r="B36" s="65" t="s">
        <v>68</v>
      </c>
      <c r="C36" s="66">
        <v>21000</v>
      </c>
      <c r="D36" s="76"/>
      <c r="E36" s="4"/>
      <c r="F36" s="4"/>
      <c r="G36" s="11"/>
      <c r="H36" s="109"/>
    </row>
    <row r="37" spans="1:8" ht="21" x14ac:dyDescent="0.35">
      <c r="A37" s="21">
        <v>527001</v>
      </c>
      <c r="B37" s="5" t="s">
        <v>32</v>
      </c>
      <c r="C37" s="8">
        <v>83000</v>
      </c>
      <c r="D37" s="76"/>
      <c r="E37" s="4"/>
      <c r="F37" s="4"/>
      <c r="G37" s="11"/>
      <c r="H37" s="109"/>
    </row>
    <row r="38" spans="1:8" ht="21" x14ac:dyDescent="0.35">
      <c r="A38" s="64">
        <v>527099</v>
      </c>
      <c r="B38" s="65" t="s">
        <v>69</v>
      </c>
      <c r="C38" s="66">
        <v>1500</v>
      </c>
      <c r="D38" s="76"/>
      <c r="E38" s="8"/>
      <c r="F38" s="8"/>
      <c r="G38" s="11"/>
      <c r="H38" s="109"/>
    </row>
    <row r="39" spans="1:8" ht="21" x14ac:dyDescent="0.35">
      <c r="A39" s="21">
        <v>525000</v>
      </c>
      <c r="B39" s="3" t="s">
        <v>34</v>
      </c>
      <c r="C39" s="4">
        <v>15000</v>
      </c>
      <c r="D39" s="76">
        <v>17090</v>
      </c>
      <c r="E39" s="6"/>
      <c r="F39" s="6"/>
      <c r="G39" s="11"/>
      <c r="H39" s="109"/>
    </row>
    <row r="40" spans="1:8" ht="21" x14ac:dyDescent="0.35">
      <c r="A40" s="21">
        <v>551002</v>
      </c>
      <c r="B40" s="3" t="s">
        <v>35</v>
      </c>
      <c r="C40" s="4">
        <v>4000</v>
      </c>
      <c r="D40" s="76">
        <v>1034</v>
      </c>
      <c r="E40" s="6"/>
      <c r="F40" s="6"/>
      <c r="G40" s="11"/>
      <c r="H40" s="109"/>
    </row>
    <row r="41" spans="1:8" ht="21" x14ac:dyDescent="0.35">
      <c r="A41" s="21">
        <v>558000</v>
      </c>
      <c r="B41" s="5" t="s">
        <v>36</v>
      </c>
      <c r="C41" s="6">
        <v>65000</v>
      </c>
      <c r="D41" s="76">
        <v>127705</v>
      </c>
      <c r="E41" s="8"/>
      <c r="F41" s="8"/>
      <c r="G41" s="11"/>
      <c r="H41" s="109"/>
    </row>
    <row r="42" spans="1:8" ht="21" x14ac:dyDescent="0.35">
      <c r="A42" s="72">
        <v>558090</v>
      </c>
      <c r="B42" s="73" t="s">
        <v>74</v>
      </c>
      <c r="C42" s="74">
        <v>80000</v>
      </c>
      <c r="D42" s="76"/>
      <c r="E42" s="8"/>
      <c r="F42" s="8"/>
      <c r="G42" s="11"/>
      <c r="H42" s="109"/>
    </row>
    <row r="43" spans="1:8" ht="21" x14ac:dyDescent="0.35">
      <c r="A43" s="57">
        <v>558092</v>
      </c>
      <c r="B43" s="52" t="s">
        <v>70</v>
      </c>
      <c r="C43" s="58">
        <v>10000</v>
      </c>
      <c r="D43" s="106"/>
      <c r="E43" s="4"/>
      <c r="F43" s="4"/>
      <c r="G43" s="11"/>
      <c r="H43" s="109"/>
    </row>
    <row r="44" spans="1:8" ht="21.75" thickBot="1" x14ac:dyDescent="0.4">
      <c r="A44" s="22">
        <v>569015</v>
      </c>
      <c r="B44" s="12" t="s">
        <v>37</v>
      </c>
      <c r="C44" s="13">
        <v>10000</v>
      </c>
      <c r="D44" s="106">
        <v>10767</v>
      </c>
      <c r="E44" s="6"/>
      <c r="F44" s="6"/>
      <c r="G44" s="11"/>
      <c r="H44" s="109"/>
    </row>
    <row r="45" spans="1:8" ht="21.75" thickBot="1" x14ac:dyDescent="0.4">
      <c r="A45" s="23" t="s">
        <v>47</v>
      </c>
      <c r="B45" s="18" t="s">
        <v>38</v>
      </c>
      <c r="C45" s="17">
        <f>SUM(C5:C44)</f>
        <v>7921500</v>
      </c>
      <c r="D45" s="106">
        <f>SUM(D5:D44)</f>
        <v>1346945</v>
      </c>
      <c r="E45" s="16"/>
      <c r="F45" s="16"/>
      <c r="G45" s="15">
        <f>SUM(G5:G44)</f>
        <v>7921500</v>
      </c>
      <c r="H45" s="109">
        <f>SUM(H5:H44)</f>
        <v>1379500</v>
      </c>
    </row>
    <row r="46" spans="1:8" ht="18.75" x14ac:dyDescent="0.3">
      <c r="D46" s="81"/>
      <c r="G46" s="7" t="s">
        <v>19</v>
      </c>
    </row>
    <row r="47" spans="1:8" ht="21" x14ac:dyDescent="0.35">
      <c r="B47" s="20" t="s">
        <v>54</v>
      </c>
      <c r="G47" s="110">
        <f>H45-D45</f>
        <v>32555</v>
      </c>
    </row>
    <row r="48" spans="1:8" x14ac:dyDescent="0.25">
      <c r="B48" s="19" t="s">
        <v>40</v>
      </c>
      <c r="C48" s="1" t="s">
        <v>41</v>
      </c>
    </row>
    <row r="49" spans="2:6" x14ac:dyDescent="0.25">
      <c r="B49" s="19" t="s">
        <v>33</v>
      </c>
      <c r="C49" s="1" t="s">
        <v>42</v>
      </c>
      <c r="D49" s="1"/>
    </row>
    <row r="50" spans="2:6" x14ac:dyDescent="0.25">
      <c r="B50" s="19" t="s">
        <v>30</v>
      </c>
      <c r="C50" s="1" t="s">
        <v>43</v>
      </c>
      <c r="D50" s="1"/>
    </row>
    <row r="51" spans="2:6" x14ac:dyDescent="0.25">
      <c r="B51" s="19" t="s">
        <v>44</v>
      </c>
      <c r="C51" s="1" t="s">
        <v>45</v>
      </c>
      <c r="D51" s="1"/>
    </row>
    <row r="52" spans="2:6" x14ac:dyDescent="0.25">
      <c r="B52" s="19" t="s">
        <v>76</v>
      </c>
      <c r="C52" s="1" t="s">
        <v>77</v>
      </c>
      <c r="D52" s="1"/>
    </row>
    <row r="53" spans="2:6" x14ac:dyDescent="0.25">
      <c r="D53" s="1"/>
    </row>
    <row r="54" spans="2:6" x14ac:dyDescent="0.25">
      <c r="B54" s="26" t="s">
        <v>50</v>
      </c>
      <c r="C54" s="28" t="s">
        <v>51</v>
      </c>
      <c r="F54" s="29" t="s">
        <v>53</v>
      </c>
    </row>
    <row r="55" spans="2:6" x14ac:dyDescent="0.25">
      <c r="C55" s="7">
        <v>7068000</v>
      </c>
      <c r="D55" s="28"/>
      <c r="F55" s="7">
        <v>7068000</v>
      </c>
    </row>
    <row r="56" spans="2:6" x14ac:dyDescent="0.25">
      <c r="D56" s="7"/>
    </row>
    <row r="57" spans="2:6" x14ac:dyDescent="0.25">
      <c r="B57" s="27" t="s">
        <v>52</v>
      </c>
      <c r="C57" s="29" t="s">
        <v>51</v>
      </c>
      <c r="E57" s="29"/>
      <c r="F57" s="29" t="s">
        <v>53</v>
      </c>
    </row>
    <row r="58" spans="2:6" x14ac:dyDescent="0.25">
      <c r="C58" s="30">
        <v>8128000</v>
      </c>
      <c r="D58" s="29"/>
      <c r="E58" s="29"/>
      <c r="F58" s="30">
        <v>8128000</v>
      </c>
    </row>
    <row r="59" spans="2:6" x14ac:dyDescent="0.25">
      <c r="D59" s="30"/>
    </row>
  </sheetData>
  <mergeCells count="2">
    <mergeCell ref="A4:C4"/>
    <mergeCell ref="E4:G4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58"/>
  <sheetViews>
    <sheetView topLeftCell="A31" workbookViewId="0">
      <selection sqref="A1:G1048576"/>
    </sheetView>
  </sheetViews>
  <sheetFormatPr defaultRowHeight="15" x14ac:dyDescent="0.25"/>
  <cols>
    <col min="1" max="1" width="8.85546875"/>
    <col min="2" max="2" width="36.7109375" customWidth="1"/>
    <col min="3" max="3" width="17.42578125" customWidth="1"/>
    <col min="4" max="4" width="3.7109375" customWidth="1"/>
    <col min="5" max="5" width="12.7109375" customWidth="1"/>
    <col min="6" max="6" width="25" customWidth="1"/>
    <col min="7" max="7" width="17.42578125" customWidth="1"/>
  </cols>
  <sheetData>
    <row r="1" spans="1:7" ht="18.75" x14ac:dyDescent="0.3">
      <c r="B1" s="2" t="s">
        <v>0</v>
      </c>
      <c r="C1" s="2"/>
      <c r="D1" s="2"/>
      <c r="E1" s="2"/>
      <c r="F1" s="2"/>
    </row>
    <row r="2" spans="1:7" ht="18.75" x14ac:dyDescent="0.3">
      <c r="B2" s="2" t="s">
        <v>55</v>
      </c>
      <c r="C2" s="2"/>
      <c r="D2" s="2"/>
      <c r="E2" s="2"/>
      <c r="F2" s="2"/>
    </row>
    <row r="3" spans="1:7" ht="19.5" thickBot="1" x14ac:dyDescent="0.35">
      <c r="B3" s="2"/>
      <c r="C3" s="2"/>
      <c r="D3" s="2"/>
      <c r="E3" s="2"/>
      <c r="F3" s="2"/>
    </row>
    <row r="4" spans="1:7" ht="15.75" thickBot="1" x14ac:dyDescent="0.3">
      <c r="A4" s="210" t="s">
        <v>1</v>
      </c>
      <c r="B4" s="211"/>
      <c r="C4" s="212"/>
      <c r="D4" s="25"/>
      <c r="E4" s="210" t="s">
        <v>2</v>
      </c>
      <c r="F4" s="211"/>
      <c r="G4" s="212"/>
    </row>
    <row r="5" spans="1:7" ht="18.75" x14ac:dyDescent="0.3">
      <c r="A5" s="24">
        <v>501001</v>
      </c>
      <c r="B5" s="10" t="s">
        <v>3</v>
      </c>
      <c r="C5" s="9">
        <v>300000</v>
      </c>
      <c r="D5" s="9"/>
      <c r="E5" s="3">
        <v>602001</v>
      </c>
      <c r="F5" s="3" t="s">
        <v>4</v>
      </c>
      <c r="G5" s="4">
        <v>300000</v>
      </c>
    </row>
    <row r="6" spans="1:7" ht="18.75" x14ac:dyDescent="0.3">
      <c r="A6" s="21">
        <v>501003</v>
      </c>
      <c r="B6" s="3" t="s">
        <v>7</v>
      </c>
      <c r="C6" s="4">
        <v>20000</v>
      </c>
      <c r="D6" s="4"/>
      <c r="E6" s="3">
        <v>609010</v>
      </c>
      <c r="F6" s="3" t="s">
        <v>6</v>
      </c>
      <c r="G6" s="4">
        <v>13000</v>
      </c>
    </row>
    <row r="7" spans="1:7" ht="18.75" x14ac:dyDescent="0.3">
      <c r="A7" s="21">
        <v>501005</v>
      </c>
      <c r="B7" s="3" t="s">
        <v>9</v>
      </c>
      <c r="C7" s="4">
        <v>10000</v>
      </c>
      <c r="D7" s="4"/>
      <c r="E7" s="3">
        <v>609012</v>
      </c>
      <c r="F7" s="3" t="s">
        <v>8</v>
      </c>
      <c r="G7" s="4">
        <v>50000</v>
      </c>
    </row>
    <row r="8" spans="1:7" ht="18.75" x14ac:dyDescent="0.3">
      <c r="A8" s="21">
        <v>501007</v>
      </c>
      <c r="B8" s="3" t="s">
        <v>11</v>
      </c>
      <c r="C8" s="4">
        <v>4000</v>
      </c>
      <c r="D8" s="4"/>
      <c r="E8" s="3">
        <v>609011</v>
      </c>
      <c r="F8" s="3" t="s">
        <v>10</v>
      </c>
      <c r="G8" s="4">
        <v>150000</v>
      </c>
    </row>
    <row r="9" spans="1:7" ht="18.75" x14ac:dyDescent="0.3">
      <c r="A9" s="21">
        <v>501010</v>
      </c>
      <c r="B9" s="3" t="s">
        <v>13</v>
      </c>
      <c r="C9" s="4">
        <v>150000</v>
      </c>
      <c r="D9" s="4"/>
      <c r="E9" s="52">
        <v>609013</v>
      </c>
      <c r="F9" s="52" t="s">
        <v>71</v>
      </c>
      <c r="G9" s="55">
        <v>26000</v>
      </c>
    </row>
    <row r="10" spans="1:7" ht="18.75" x14ac:dyDescent="0.3">
      <c r="A10" s="21">
        <v>501011</v>
      </c>
      <c r="B10" s="3" t="s">
        <v>14</v>
      </c>
      <c r="C10" s="8">
        <v>65000</v>
      </c>
      <c r="D10" s="4"/>
      <c r="E10" s="70" t="s">
        <v>72</v>
      </c>
      <c r="F10" s="65" t="s">
        <v>73</v>
      </c>
      <c r="G10" s="68">
        <f>C11+C26+C31+C35+C37+C41</f>
        <v>502500</v>
      </c>
    </row>
    <row r="11" spans="1:7" ht="18.75" x14ac:dyDescent="0.3">
      <c r="A11" s="64">
        <v>501090</v>
      </c>
      <c r="B11" s="65" t="s">
        <v>63</v>
      </c>
      <c r="C11" s="66">
        <v>60000</v>
      </c>
      <c r="D11" s="76"/>
      <c r="E11" s="60">
        <v>672022</v>
      </c>
      <c r="F11" s="61" t="s">
        <v>75</v>
      </c>
      <c r="G11" s="53">
        <f>C12+C27+C32+C42-G9</f>
        <v>290000</v>
      </c>
    </row>
    <row r="12" spans="1:7" ht="18.75" x14ac:dyDescent="0.3">
      <c r="A12" s="51">
        <v>501091</v>
      </c>
      <c r="B12" s="52" t="s">
        <v>64</v>
      </c>
      <c r="C12" s="53">
        <v>56000</v>
      </c>
      <c r="D12" s="77"/>
      <c r="E12" s="3">
        <v>672348</v>
      </c>
      <c r="F12" s="3" t="s">
        <v>12</v>
      </c>
      <c r="G12" s="4">
        <v>840000</v>
      </c>
    </row>
    <row r="13" spans="1:7" ht="18.75" x14ac:dyDescent="0.3">
      <c r="A13" s="21">
        <v>502001</v>
      </c>
      <c r="B13" s="3" t="s">
        <v>16</v>
      </c>
      <c r="C13" s="4">
        <v>130000</v>
      </c>
      <c r="D13" s="77"/>
      <c r="E13" s="5">
        <v>672346</v>
      </c>
      <c r="F13" s="5" t="s">
        <v>61</v>
      </c>
      <c r="G13" s="8">
        <f>C10+C28+C33+C36</f>
        <v>5750000</v>
      </c>
    </row>
    <row r="14" spans="1:7" ht="18.75" x14ac:dyDescent="0.3">
      <c r="A14" s="21"/>
      <c r="B14" s="3" t="s">
        <v>48</v>
      </c>
      <c r="C14" s="4">
        <v>100000</v>
      </c>
      <c r="D14" s="78"/>
      <c r="E14" s="49">
        <v>648000</v>
      </c>
      <c r="F14" s="3" t="s">
        <v>49</v>
      </c>
      <c r="G14" s="4">
        <v>0</v>
      </c>
    </row>
    <row r="15" spans="1:7" ht="18.75" x14ac:dyDescent="0.3">
      <c r="A15" s="21">
        <v>502002</v>
      </c>
      <c r="B15" s="3" t="s">
        <v>17</v>
      </c>
      <c r="C15" s="4">
        <v>20000</v>
      </c>
      <c r="D15" s="4"/>
      <c r="E15" s="4"/>
      <c r="F15" s="4"/>
      <c r="G15" s="11"/>
    </row>
    <row r="16" spans="1:7" ht="18.75" x14ac:dyDescent="0.3">
      <c r="A16" s="21">
        <v>502004</v>
      </c>
      <c r="B16" s="3" t="s">
        <v>18</v>
      </c>
      <c r="C16" s="4">
        <v>60000</v>
      </c>
      <c r="D16" s="4"/>
      <c r="E16" s="4"/>
      <c r="F16" s="4"/>
      <c r="G16" s="11"/>
    </row>
    <row r="17" spans="1:7" ht="18.75" x14ac:dyDescent="0.3">
      <c r="A17" s="21">
        <v>511000</v>
      </c>
      <c r="B17" s="3" t="s">
        <v>20</v>
      </c>
      <c r="C17" s="4">
        <v>10000</v>
      </c>
      <c r="D17" s="4"/>
      <c r="E17" s="4"/>
      <c r="F17" s="4"/>
      <c r="G17" s="11" t="s">
        <v>19</v>
      </c>
    </row>
    <row r="18" spans="1:7" ht="18.75" x14ac:dyDescent="0.3">
      <c r="A18" s="21">
        <v>512000</v>
      </c>
      <c r="B18" s="3" t="s">
        <v>21</v>
      </c>
      <c r="C18" s="4">
        <v>7000</v>
      </c>
      <c r="D18" s="4"/>
      <c r="E18" s="4"/>
      <c r="F18" s="4"/>
      <c r="G18" s="11"/>
    </row>
    <row r="19" spans="1:7" ht="18.75" x14ac:dyDescent="0.3">
      <c r="A19" s="21">
        <v>518001</v>
      </c>
      <c r="B19" s="3" t="s">
        <v>22</v>
      </c>
      <c r="C19" s="4">
        <v>6000</v>
      </c>
      <c r="D19" s="4"/>
      <c r="E19" s="4"/>
      <c r="F19" s="4"/>
      <c r="G19" s="11"/>
    </row>
    <row r="20" spans="1:7" ht="18.75" x14ac:dyDescent="0.3">
      <c r="A20" s="21">
        <v>518002</v>
      </c>
      <c r="B20" s="3" t="s">
        <v>23</v>
      </c>
      <c r="C20" s="4">
        <v>2000</v>
      </c>
      <c r="D20" s="4"/>
      <c r="E20" s="4"/>
      <c r="F20" s="4"/>
      <c r="G20" s="11"/>
    </row>
    <row r="21" spans="1:7" ht="18.75" x14ac:dyDescent="0.3">
      <c r="A21" s="21">
        <v>518003</v>
      </c>
      <c r="B21" s="3" t="s">
        <v>24</v>
      </c>
      <c r="C21" s="4">
        <v>200000</v>
      </c>
      <c r="D21" s="4"/>
      <c r="E21" s="4"/>
      <c r="F21" s="4"/>
      <c r="G21" s="11"/>
    </row>
    <row r="22" spans="1:7" ht="18.75" x14ac:dyDescent="0.3">
      <c r="A22" s="21">
        <v>518004</v>
      </c>
      <c r="B22" s="3" t="s">
        <v>25</v>
      </c>
      <c r="C22" s="4">
        <v>48000</v>
      </c>
      <c r="D22" s="4"/>
      <c r="E22" s="4"/>
      <c r="F22" s="4"/>
      <c r="G22" s="11"/>
    </row>
    <row r="23" spans="1:7" ht="18.75" x14ac:dyDescent="0.3">
      <c r="A23" s="21">
        <v>518006</v>
      </c>
      <c r="B23" s="3" t="s">
        <v>26</v>
      </c>
      <c r="C23" s="4">
        <v>2000</v>
      </c>
      <c r="D23" s="4"/>
      <c r="E23" s="4"/>
      <c r="F23" s="4"/>
      <c r="G23" s="11"/>
    </row>
    <row r="24" spans="1:7" ht="18.75" x14ac:dyDescent="0.3">
      <c r="A24" s="21">
        <v>518007</v>
      </c>
      <c r="B24" s="3" t="s">
        <v>27</v>
      </c>
      <c r="C24" s="4">
        <v>1000</v>
      </c>
      <c r="D24" s="4"/>
      <c r="E24" s="4"/>
      <c r="F24" s="4"/>
      <c r="G24" s="11"/>
    </row>
    <row r="25" spans="1:7" ht="18.75" x14ac:dyDescent="0.3">
      <c r="A25" s="21">
        <v>518008</v>
      </c>
      <c r="B25" s="3" t="s">
        <v>28</v>
      </c>
      <c r="C25" s="4">
        <v>38000</v>
      </c>
      <c r="D25" s="4"/>
      <c r="E25" s="4"/>
      <c r="F25" s="4"/>
      <c r="G25" s="11"/>
    </row>
    <row r="26" spans="1:7" ht="18.75" x14ac:dyDescent="0.3">
      <c r="A26" s="64">
        <v>518091</v>
      </c>
      <c r="B26" s="65" t="s">
        <v>65</v>
      </c>
      <c r="C26" s="68">
        <v>40000</v>
      </c>
      <c r="D26" s="4"/>
      <c r="E26" s="4"/>
      <c r="F26" s="4"/>
      <c r="G26" s="11"/>
    </row>
    <row r="27" spans="1:7" ht="18.75" x14ac:dyDescent="0.3">
      <c r="A27" s="51">
        <v>518094</v>
      </c>
      <c r="B27" s="52" t="s">
        <v>66</v>
      </c>
      <c r="C27" s="55">
        <v>75000</v>
      </c>
      <c r="D27" s="78"/>
      <c r="E27" s="4"/>
      <c r="F27" s="4"/>
      <c r="G27" s="11"/>
    </row>
    <row r="28" spans="1:7" ht="18.75" x14ac:dyDescent="0.3">
      <c r="A28" s="21">
        <v>521001</v>
      </c>
      <c r="B28" s="3" t="s">
        <v>29</v>
      </c>
      <c r="C28" s="8">
        <v>4180000</v>
      </c>
      <c r="D28" s="78"/>
      <c r="E28" s="4"/>
      <c r="F28" s="4"/>
      <c r="G28" s="11"/>
    </row>
    <row r="29" spans="1:7" ht="18.75" x14ac:dyDescent="0.3">
      <c r="A29" s="21">
        <v>521011</v>
      </c>
      <c r="B29" s="5" t="s">
        <v>30</v>
      </c>
      <c r="C29" s="6">
        <v>56000</v>
      </c>
      <c r="D29" s="76"/>
      <c r="E29" s="4"/>
      <c r="F29" s="4"/>
      <c r="G29" s="11"/>
    </row>
    <row r="30" spans="1:7" ht="18.75" x14ac:dyDescent="0.3">
      <c r="A30" s="21">
        <v>521012</v>
      </c>
      <c r="B30" s="5" t="s">
        <v>78</v>
      </c>
      <c r="C30" s="6">
        <v>68000</v>
      </c>
      <c r="D30" s="77"/>
      <c r="E30" s="4"/>
      <c r="F30" s="4"/>
      <c r="G30" s="11" t="s">
        <v>19</v>
      </c>
    </row>
    <row r="31" spans="1:7" ht="18.75" x14ac:dyDescent="0.3">
      <c r="A31" s="64">
        <v>521099</v>
      </c>
      <c r="B31" s="65" t="s">
        <v>80</v>
      </c>
      <c r="C31" s="66">
        <v>300000</v>
      </c>
      <c r="D31" s="77"/>
      <c r="E31" s="4"/>
      <c r="F31" s="4"/>
      <c r="G31" s="11"/>
    </row>
    <row r="32" spans="1:7" ht="18.75" x14ac:dyDescent="0.3">
      <c r="A32" s="51">
        <v>521098</v>
      </c>
      <c r="B32" s="52" t="s">
        <v>81</v>
      </c>
      <c r="C32" s="53">
        <v>175000</v>
      </c>
      <c r="D32" s="77"/>
      <c r="E32" s="4"/>
      <c r="F32" s="4"/>
      <c r="G32" s="11" t="s">
        <v>19</v>
      </c>
    </row>
    <row r="33" spans="1:11" ht="18.75" x14ac:dyDescent="0.3">
      <c r="A33" s="21">
        <v>524000</v>
      </c>
      <c r="B33" s="5" t="s">
        <v>31</v>
      </c>
      <c r="C33" s="8">
        <v>1422000</v>
      </c>
      <c r="D33" s="77"/>
      <c r="E33" s="4"/>
      <c r="F33" s="4"/>
      <c r="G33" s="11" t="s">
        <v>19</v>
      </c>
    </row>
    <row r="34" spans="1:11" ht="18.75" x14ac:dyDescent="0.3">
      <c r="A34" s="21">
        <v>524002</v>
      </c>
      <c r="B34" s="5" t="s">
        <v>79</v>
      </c>
      <c r="C34" s="6">
        <v>27000</v>
      </c>
      <c r="D34" s="76"/>
      <c r="E34" s="4"/>
      <c r="F34" s="4"/>
      <c r="G34" s="11" t="s">
        <v>19</v>
      </c>
    </row>
    <row r="35" spans="1:11" ht="18.75" x14ac:dyDescent="0.3">
      <c r="A35" s="64">
        <v>524099</v>
      </c>
      <c r="B35" s="65" t="s">
        <v>68</v>
      </c>
      <c r="C35" s="66">
        <v>21000</v>
      </c>
      <c r="D35" s="77"/>
      <c r="E35" s="4"/>
      <c r="F35" s="4"/>
      <c r="G35" s="11"/>
    </row>
    <row r="36" spans="1:11" ht="18.75" x14ac:dyDescent="0.3">
      <c r="A36" s="21">
        <v>527001</v>
      </c>
      <c r="B36" s="5" t="s">
        <v>32</v>
      </c>
      <c r="C36" s="8">
        <v>83000</v>
      </c>
      <c r="D36" s="77"/>
      <c r="E36" s="4"/>
      <c r="F36" s="4"/>
      <c r="G36" s="11"/>
    </row>
    <row r="37" spans="1:11" ht="18.75" x14ac:dyDescent="0.3">
      <c r="A37" s="64">
        <v>527099</v>
      </c>
      <c r="B37" s="65" t="s">
        <v>69</v>
      </c>
      <c r="C37" s="66">
        <v>1500</v>
      </c>
      <c r="D37" s="76"/>
      <c r="E37" s="8"/>
      <c r="F37" s="8"/>
      <c r="G37" s="11"/>
    </row>
    <row r="38" spans="1:11" ht="18.75" x14ac:dyDescent="0.3">
      <c r="A38" s="21">
        <v>525000</v>
      </c>
      <c r="B38" s="3" t="s">
        <v>34</v>
      </c>
      <c r="C38" s="4">
        <v>15000</v>
      </c>
      <c r="D38" s="77"/>
      <c r="E38" s="6"/>
      <c r="F38" s="6"/>
      <c r="G38" s="11"/>
    </row>
    <row r="39" spans="1:11" ht="18.75" x14ac:dyDescent="0.3">
      <c r="A39" s="21">
        <v>551002</v>
      </c>
      <c r="B39" s="3" t="s">
        <v>35</v>
      </c>
      <c r="C39" s="4">
        <v>4000</v>
      </c>
      <c r="D39" s="78"/>
      <c r="E39" s="6"/>
      <c r="F39" s="6"/>
      <c r="G39" s="11"/>
    </row>
    <row r="40" spans="1:11" ht="18.75" x14ac:dyDescent="0.3">
      <c r="A40" s="21">
        <v>558000</v>
      </c>
      <c r="B40" s="5" t="s">
        <v>36</v>
      </c>
      <c r="C40" s="6">
        <v>65000</v>
      </c>
      <c r="D40" s="78"/>
      <c r="E40" s="8"/>
      <c r="F40" s="8"/>
      <c r="G40" s="11"/>
      <c r="K40" t="s">
        <v>19</v>
      </c>
    </row>
    <row r="41" spans="1:11" ht="18.75" x14ac:dyDescent="0.3">
      <c r="A41" s="72">
        <v>558090</v>
      </c>
      <c r="B41" s="73" t="s">
        <v>74</v>
      </c>
      <c r="C41" s="74">
        <v>80000</v>
      </c>
      <c r="D41" s="77"/>
      <c r="E41" s="8"/>
      <c r="F41" s="8"/>
      <c r="G41" s="11"/>
    </row>
    <row r="42" spans="1:11" ht="18.75" x14ac:dyDescent="0.3">
      <c r="A42" s="57">
        <v>558092</v>
      </c>
      <c r="B42" s="52" t="s">
        <v>70</v>
      </c>
      <c r="C42" s="58">
        <v>10000</v>
      </c>
      <c r="D42" s="79"/>
      <c r="E42" s="4"/>
      <c r="F42" s="4"/>
      <c r="G42" s="11"/>
    </row>
    <row r="43" spans="1:11" ht="19.5" thickBot="1" x14ac:dyDescent="0.35">
      <c r="A43" s="22">
        <v>569015</v>
      </c>
      <c r="B43" s="12" t="s">
        <v>37</v>
      </c>
      <c r="C43" s="13">
        <v>10000</v>
      </c>
      <c r="D43" s="79"/>
      <c r="E43" s="6"/>
      <c r="F43" s="6"/>
      <c r="G43" s="11"/>
    </row>
    <row r="44" spans="1:11" ht="19.5" thickBot="1" x14ac:dyDescent="0.35">
      <c r="A44" s="23" t="s">
        <v>47</v>
      </c>
      <c r="B44" s="18" t="s">
        <v>38</v>
      </c>
      <c r="C44" s="17">
        <f>SUM(C5:C43)</f>
        <v>7921500</v>
      </c>
      <c r="D44" s="80"/>
      <c r="E44" s="16"/>
      <c r="F44" s="16"/>
      <c r="G44" s="15">
        <f>SUM(G5:G43)</f>
        <v>7921500</v>
      </c>
    </row>
    <row r="45" spans="1:11" ht="18.75" x14ac:dyDescent="0.3">
      <c r="D45" s="81"/>
      <c r="G45" s="7" t="s">
        <v>19</v>
      </c>
    </row>
    <row r="46" spans="1:11" x14ac:dyDescent="0.25">
      <c r="B46" s="20" t="s">
        <v>54</v>
      </c>
      <c r="G46" s="7" t="s">
        <v>19</v>
      </c>
    </row>
    <row r="47" spans="1:11" x14ac:dyDescent="0.25">
      <c r="B47" s="19" t="s">
        <v>40</v>
      </c>
      <c r="C47" s="1" t="s">
        <v>41</v>
      </c>
    </row>
    <row r="48" spans="1:11" x14ac:dyDescent="0.25">
      <c r="B48" s="19" t="s">
        <v>33</v>
      </c>
      <c r="C48" s="1" t="s">
        <v>42</v>
      </c>
      <c r="D48" s="1"/>
    </row>
    <row r="49" spans="2:6" x14ac:dyDescent="0.25">
      <c r="B49" s="19" t="s">
        <v>30</v>
      </c>
      <c r="C49" s="1" t="s">
        <v>43</v>
      </c>
      <c r="D49" s="1"/>
    </row>
    <row r="50" spans="2:6" x14ac:dyDescent="0.25">
      <c r="B50" s="19" t="s">
        <v>44</v>
      </c>
      <c r="C50" s="1" t="s">
        <v>45</v>
      </c>
      <c r="D50" s="1"/>
    </row>
    <row r="51" spans="2:6" x14ac:dyDescent="0.25">
      <c r="B51" s="19" t="s">
        <v>76</v>
      </c>
      <c r="C51" s="1" t="s">
        <v>77</v>
      </c>
      <c r="D51" s="1"/>
    </row>
    <row r="52" spans="2:6" x14ac:dyDescent="0.25">
      <c r="D52" s="1"/>
    </row>
    <row r="53" spans="2:6" x14ac:dyDescent="0.25">
      <c r="B53" s="26" t="s">
        <v>50</v>
      </c>
      <c r="C53" s="28" t="s">
        <v>51</v>
      </c>
      <c r="F53" s="29" t="s">
        <v>53</v>
      </c>
    </row>
    <row r="54" spans="2:6" x14ac:dyDescent="0.25">
      <c r="C54" s="7">
        <v>7068000</v>
      </c>
      <c r="D54" s="28"/>
      <c r="F54" s="7">
        <v>7068000</v>
      </c>
    </row>
    <row r="55" spans="2:6" x14ac:dyDescent="0.25">
      <c r="D55" s="7"/>
    </row>
    <row r="56" spans="2:6" x14ac:dyDescent="0.25">
      <c r="B56" s="27" t="s">
        <v>52</v>
      </c>
      <c r="C56" s="29" t="s">
        <v>51</v>
      </c>
      <c r="E56" s="29"/>
      <c r="F56" s="29" t="s">
        <v>53</v>
      </c>
    </row>
    <row r="57" spans="2:6" x14ac:dyDescent="0.25">
      <c r="C57" s="30">
        <v>8128000</v>
      </c>
      <c r="D57" s="29"/>
      <c r="E57" s="29"/>
      <c r="F57" s="30">
        <v>8128000</v>
      </c>
    </row>
    <row r="58" spans="2:6" x14ac:dyDescent="0.25">
      <c r="D58" s="30"/>
    </row>
  </sheetData>
  <mergeCells count="2">
    <mergeCell ref="A4:C4"/>
    <mergeCell ref="E4:G4"/>
  </mergeCells>
  <pageMargins left="0.7" right="0.7" top="0.78740157499999996" bottom="0.78740157499999996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5B2F2-53B9-4514-AE7F-BFC78346A3D8}">
  <sheetPr>
    <pageSetUpPr fitToPage="1"/>
  </sheetPr>
  <dimension ref="A1:H56"/>
  <sheetViews>
    <sheetView topLeftCell="A10" workbookViewId="0">
      <selection activeCell="E27" sqref="E27"/>
    </sheetView>
  </sheetViews>
  <sheetFormatPr defaultColWidth="9.140625" defaultRowHeight="15" x14ac:dyDescent="0.25"/>
  <cols>
    <col min="1" max="1" width="8" customWidth="1"/>
    <col min="2" max="2" width="35.85546875" customWidth="1"/>
    <col min="3" max="3" width="16.85546875" customWidth="1"/>
    <col min="4" max="4" width="20.42578125" customWidth="1"/>
    <col min="5" max="5" width="10.7109375" customWidth="1"/>
    <col min="6" max="6" width="25" customWidth="1"/>
    <col min="7" max="7" width="18.7109375" customWidth="1"/>
    <col min="8" max="8" width="20.5703125" customWidth="1"/>
  </cols>
  <sheetData>
    <row r="1" spans="1:8" ht="19.5" thickBot="1" x14ac:dyDescent="0.35">
      <c r="B1" s="145" t="s">
        <v>154</v>
      </c>
      <c r="C1" s="145"/>
      <c r="D1" s="165" t="s">
        <v>57</v>
      </c>
      <c r="E1" s="2"/>
      <c r="F1" s="2"/>
    </row>
    <row r="2" spans="1:8" ht="15.75" thickBot="1" x14ac:dyDescent="0.3">
      <c r="A2" s="205" t="s">
        <v>102</v>
      </c>
      <c r="B2" s="206"/>
      <c r="C2" s="207"/>
      <c r="D2" s="127"/>
      <c r="E2" s="208" t="s">
        <v>103</v>
      </c>
      <c r="F2" s="209"/>
      <c r="G2" s="209"/>
      <c r="H2" s="11"/>
    </row>
    <row r="3" spans="1:8" ht="18.75" x14ac:dyDescent="0.3">
      <c r="A3" s="128">
        <v>501001</v>
      </c>
      <c r="B3" s="129" t="s">
        <v>3</v>
      </c>
      <c r="C3" s="130">
        <v>500000</v>
      </c>
      <c r="D3" s="146"/>
      <c r="E3" s="112">
        <v>602000</v>
      </c>
      <c r="F3" s="5" t="s">
        <v>133</v>
      </c>
      <c r="G3" s="150">
        <v>4800</v>
      </c>
      <c r="H3" s="150"/>
    </row>
    <row r="4" spans="1:8" ht="18.75" x14ac:dyDescent="0.3">
      <c r="A4" s="112">
        <v>501003</v>
      </c>
      <c r="B4" s="5" t="s">
        <v>7</v>
      </c>
      <c r="C4" s="6">
        <v>50000</v>
      </c>
      <c r="D4" s="147"/>
      <c r="E4" s="112">
        <v>602001</v>
      </c>
      <c r="F4" s="5" t="s">
        <v>4</v>
      </c>
      <c r="G4" s="6">
        <v>500000</v>
      </c>
      <c r="H4" s="150"/>
    </row>
    <row r="5" spans="1:8" ht="18.75" x14ac:dyDescent="0.3">
      <c r="A5" s="112">
        <v>501005</v>
      </c>
      <c r="B5" s="5" t="s">
        <v>9</v>
      </c>
      <c r="C5" s="6">
        <v>7000</v>
      </c>
      <c r="D5" s="147"/>
      <c r="E5" s="161">
        <v>602087</v>
      </c>
      <c r="F5" s="162" t="s">
        <v>120</v>
      </c>
      <c r="G5" s="163">
        <v>44000</v>
      </c>
      <c r="H5" s="166"/>
    </row>
    <row r="6" spans="1:8" ht="18.75" x14ac:dyDescent="0.3">
      <c r="A6" s="112">
        <v>501007</v>
      </c>
      <c r="B6" s="5" t="s">
        <v>11</v>
      </c>
      <c r="C6" s="6">
        <v>7000</v>
      </c>
      <c r="D6" s="147"/>
      <c r="E6" s="161">
        <v>602088</v>
      </c>
      <c r="F6" s="162" t="s">
        <v>134</v>
      </c>
      <c r="G6" s="163">
        <v>0</v>
      </c>
      <c r="H6" s="192"/>
    </row>
    <row r="7" spans="1:8" ht="18.75" x14ac:dyDescent="0.3">
      <c r="A7" s="112">
        <v>501010</v>
      </c>
      <c r="B7" s="5" t="s">
        <v>13</v>
      </c>
      <c r="C7" s="6">
        <v>250000</v>
      </c>
      <c r="D7" s="147"/>
      <c r="E7" s="112">
        <v>609010</v>
      </c>
      <c r="F7" s="5" t="s">
        <v>6</v>
      </c>
      <c r="G7" s="6">
        <v>30000</v>
      </c>
      <c r="H7" s="150"/>
    </row>
    <row r="8" spans="1:8" ht="21.75" customHeight="1" x14ac:dyDescent="0.3">
      <c r="A8" s="111">
        <v>501011</v>
      </c>
      <c r="B8" s="60" t="s">
        <v>14</v>
      </c>
      <c r="C8" s="53">
        <v>100000</v>
      </c>
      <c r="D8" s="153"/>
      <c r="E8" s="112">
        <v>609012</v>
      </c>
      <c r="F8" s="5" t="s">
        <v>8</v>
      </c>
      <c r="G8" s="6">
        <v>70000</v>
      </c>
      <c r="H8" s="150"/>
    </row>
    <row r="9" spans="1:8" ht="18.75" x14ac:dyDescent="0.3">
      <c r="A9" s="161">
        <v>501087</v>
      </c>
      <c r="B9" s="162" t="s">
        <v>120</v>
      </c>
      <c r="C9" s="163">
        <v>40000</v>
      </c>
      <c r="D9" s="164"/>
      <c r="E9" s="112">
        <v>609011</v>
      </c>
      <c r="F9" s="5" t="s">
        <v>10</v>
      </c>
      <c r="G9" s="6">
        <v>130000</v>
      </c>
      <c r="H9" s="150"/>
    </row>
    <row r="10" spans="1:8" ht="18.75" x14ac:dyDescent="0.3">
      <c r="A10" s="133">
        <v>501090</v>
      </c>
      <c r="B10" s="174" t="s">
        <v>141</v>
      </c>
      <c r="C10" s="66">
        <v>70000</v>
      </c>
      <c r="D10" s="154"/>
      <c r="E10" s="132">
        <v>672028</v>
      </c>
      <c r="F10" s="174" t="s">
        <v>149</v>
      </c>
      <c r="G10" s="66">
        <f>C10+C24+C28+C31+C35+C40</f>
        <v>165000</v>
      </c>
      <c r="H10" s="176"/>
    </row>
    <row r="11" spans="1:8" ht="18.75" x14ac:dyDescent="0.3">
      <c r="A11" s="112">
        <v>502001</v>
      </c>
      <c r="B11" s="5" t="s">
        <v>16</v>
      </c>
      <c r="C11" s="6">
        <v>150000</v>
      </c>
      <c r="D11" s="147"/>
      <c r="E11" s="112">
        <v>672348</v>
      </c>
      <c r="F11" s="5" t="s">
        <v>12</v>
      </c>
      <c r="G11" s="6">
        <v>1250000</v>
      </c>
      <c r="H11" s="150"/>
    </row>
    <row r="12" spans="1:8" ht="18.75" x14ac:dyDescent="0.3">
      <c r="A12" s="112">
        <v>502002</v>
      </c>
      <c r="B12" s="5" t="s">
        <v>17</v>
      </c>
      <c r="C12" s="6">
        <v>45000</v>
      </c>
      <c r="D12" s="147"/>
      <c r="E12" s="111">
        <v>672346</v>
      </c>
      <c r="F12" s="60" t="s">
        <v>61</v>
      </c>
      <c r="G12" s="53">
        <f>C8+C23+C25+C29+C33+C39</f>
        <v>11318000</v>
      </c>
      <c r="H12" s="177"/>
    </row>
    <row r="13" spans="1:8" ht="18.75" x14ac:dyDescent="0.3">
      <c r="A13" s="112">
        <v>502004</v>
      </c>
      <c r="B13" s="5" t="s">
        <v>18</v>
      </c>
      <c r="C13" s="6">
        <v>110000</v>
      </c>
      <c r="D13" s="147"/>
      <c r="E13" s="134">
        <v>648000</v>
      </c>
      <c r="F13" s="5" t="s">
        <v>49</v>
      </c>
      <c r="G13" s="6">
        <v>0</v>
      </c>
      <c r="H13" s="150"/>
    </row>
    <row r="14" spans="1:8" ht="18.75" x14ac:dyDescent="0.3">
      <c r="A14" s="112">
        <v>511000</v>
      </c>
      <c r="B14" s="5" t="s">
        <v>118</v>
      </c>
      <c r="C14" s="6">
        <v>20000</v>
      </c>
      <c r="D14" s="147"/>
      <c r="E14" s="196"/>
      <c r="F14" s="77"/>
      <c r="G14" s="77"/>
      <c r="H14" s="197"/>
    </row>
    <row r="15" spans="1:8" ht="18.75" x14ac:dyDescent="0.3">
      <c r="A15" s="112">
        <v>512000</v>
      </c>
      <c r="B15" s="5" t="s">
        <v>21</v>
      </c>
      <c r="C15" s="6">
        <v>8000</v>
      </c>
      <c r="D15" s="147"/>
      <c r="E15" s="196"/>
      <c r="F15" s="89"/>
      <c r="G15" s="77"/>
      <c r="H15" s="197"/>
    </row>
    <row r="16" spans="1:8" ht="18.75" x14ac:dyDescent="0.3">
      <c r="A16" s="112">
        <v>518001</v>
      </c>
      <c r="B16" s="5" t="s">
        <v>22</v>
      </c>
      <c r="C16" s="6">
        <v>1000</v>
      </c>
      <c r="D16" s="147"/>
      <c r="E16" s="134"/>
      <c r="F16" s="6"/>
      <c r="G16" s="136"/>
      <c r="H16" s="3"/>
    </row>
    <row r="17" spans="1:8" ht="18.75" x14ac:dyDescent="0.3">
      <c r="A17" s="112">
        <v>518002</v>
      </c>
      <c r="B17" s="5" t="s">
        <v>23</v>
      </c>
      <c r="C17" s="6">
        <v>5000</v>
      </c>
      <c r="D17" s="147"/>
      <c r="E17" s="6"/>
      <c r="F17" s="6"/>
      <c r="G17" s="136"/>
      <c r="H17" s="3"/>
    </row>
    <row r="18" spans="1:8" ht="18.75" x14ac:dyDescent="0.3">
      <c r="A18" s="112">
        <v>518003</v>
      </c>
      <c r="B18" s="5" t="s">
        <v>24</v>
      </c>
      <c r="C18" s="6">
        <v>330000</v>
      </c>
      <c r="D18" s="147"/>
      <c r="E18" s="6"/>
      <c r="F18" s="6"/>
      <c r="G18" s="136"/>
      <c r="H18" s="3"/>
    </row>
    <row r="19" spans="1:8" ht="18.75" x14ac:dyDescent="0.3">
      <c r="A19" s="112">
        <v>518004</v>
      </c>
      <c r="B19" s="5" t="s">
        <v>25</v>
      </c>
      <c r="C19" s="6">
        <v>60000</v>
      </c>
      <c r="D19" s="147"/>
      <c r="E19" s="6"/>
      <c r="F19" s="6"/>
      <c r="G19" s="136"/>
      <c r="H19" s="3"/>
    </row>
    <row r="20" spans="1:8" ht="18.75" x14ac:dyDescent="0.3">
      <c r="A20" s="112">
        <v>518006</v>
      </c>
      <c r="B20" s="5" t="s">
        <v>26</v>
      </c>
      <c r="C20" s="6">
        <v>1000</v>
      </c>
      <c r="D20" s="147"/>
      <c r="E20" s="6"/>
      <c r="F20" s="6"/>
      <c r="G20" s="136"/>
      <c r="H20" s="3"/>
    </row>
    <row r="21" spans="1:8" ht="18.75" x14ac:dyDescent="0.3">
      <c r="A21" s="112">
        <v>518007</v>
      </c>
      <c r="B21" s="5" t="s">
        <v>27</v>
      </c>
      <c r="C21" s="6">
        <v>2200</v>
      </c>
      <c r="D21" s="147"/>
      <c r="E21" s="6"/>
      <c r="F21" s="6"/>
      <c r="G21" s="136"/>
      <c r="H21" s="3"/>
    </row>
    <row r="22" spans="1:8" ht="18.75" x14ac:dyDescent="0.3">
      <c r="A22" s="112">
        <v>518018</v>
      </c>
      <c r="B22" s="5" t="s">
        <v>28</v>
      </c>
      <c r="C22" s="6">
        <v>110000</v>
      </c>
      <c r="D22" s="147"/>
      <c r="E22" s="6"/>
      <c r="F22" s="6"/>
      <c r="G22" s="136"/>
      <c r="H22" s="3"/>
    </row>
    <row r="23" spans="1:8" ht="18.75" x14ac:dyDescent="0.3">
      <c r="A23" s="111">
        <v>518011</v>
      </c>
      <c r="B23" s="60" t="s">
        <v>129</v>
      </c>
      <c r="C23" s="53">
        <v>20000</v>
      </c>
      <c r="D23" s="153"/>
      <c r="E23" s="6"/>
      <c r="F23" s="6"/>
      <c r="G23" s="136"/>
      <c r="H23" s="3"/>
    </row>
    <row r="24" spans="1:8" ht="18.75" x14ac:dyDescent="0.3">
      <c r="A24" s="133">
        <v>518091</v>
      </c>
      <c r="B24" s="174" t="s">
        <v>142</v>
      </c>
      <c r="C24" s="66">
        <v>5000</v>
      </c>
      <c r="D24" s="154"/>
      <c r="E24" s="6"/>
      <c r="F24" s="6"/>
      <c r="G24" s="136"/>
      <c r="H24" s="3"/>
    </row>
    <row r="25" spans="1:8" ht="18.75" x14ac:dyDescent="0.3">
      <c r="A25" s="111">
        <v>521001</v>
      </c>
      <c r="B25" s="60" t="s">
        <v>110</v>
      </c>
      <c r="C25" s="53">
        <v>8300000</v>
      </c>
      <c r="D25" s="153"/>
      <c r="E25" s="6"/>
      <c r="F25" s="6"/>
      <c r="G25" s="136"/>
      <c r="H25" s="3"/>
    </row>
    <row r="26" spans="1:8" ht="18.75" x14ac:dyDescent="0.3">
      <c r="A26" s="112">
        <v>521011</v>
      </c>
      <c r="B26" s="5" t="s">
        <v>127</v>
      </c>
      <c r="C26" s="6">
        <v>150000</v>
      </c>
      <c r="D26" s="147"/>
      <c r="E26" s="6"/>
      <c r="F26" s="6"/>
      <c r="G26" s="136"/>
      <c r="H26" s="3"/>
    </row>
    <row r="27" spans="1:8" ht="18.75" x14ac:dyDescent="0.3">
      <c r="A27" s="111">
        <v>521009</v>
      </c>
      <c r="B27" s="60" t="s">
        <v>153</v>
      </c>
      <c r="C27" s="53">
        <v>6000</v>
      </c>
      <c r="D27" s="153"/>
      <c r="E27" s="6"/>
      <c r="F27" s="6"/>
      <c r="G27" s="136" t="s">
        <v>19</v>
      </c>
      <c r="H27" s="3"/>
    </row>
    <row r="28" spans="1:8" ht="18.75" x14ac:dyDescent="0.3">
      <c r="A28" s="133">
        <v>521099</v>
      </c>
      <c r="B28" s="174" t="s">
        <v>143</v>
      </c>
      <c r="C28" s="66">
        <v>30000</v>
      </c>
      <c r="D28" s="154"/>
      <c r="E28" s="6"/>
      <c r="F28" s="6"/>
      <c r="G28" s="136" t="s">
        <v>19</v>
      </c>
      <c r="H28" s="3"/>
    </row>
    <row r="29" spans="1:8" ht="18.75" x14ac:dyDescent="0.3">
      <c r="A29" s="111">
        <v>524000</v>
      </c>
      <c r="B29" s="60" t="s">
        <v>31</v>
      </c>
      <c r="C29" s="53">
        <v>2800000</v>
      </c>
      <c r="D29" s="153"/>
      <c r="E29" s="6"/>
      <c r="F29" s="6"/>
      <c r="G29" s="136"/>
      <c r="H29" s="3"/>
    </row>
    <row r="30" spans="1:8" ht="18.75" x14ac:dyDescent="0.3">
      <c r="A30" s="112">
        <v>524002</v>
      </c>
      <c r="B30" s="5" t="s">
        <v>79</v>
      </c>
      <c r="C30" s="6">
        <v>8000</v>
      </c>
      <c r="D30" s="147"/>
      <c r="E30" s="6"/>
      <c r="F30" s="6"/>
      <c r="G30" s="136"/>
      <c r="H30" s="3"/>
    </row>
    <row r="31" spans="1:8" ht="18.75" x14ac:dyDescent="0.3">
      <c r="A31" s="133">
        <v>524099</v>
      </c>
      <c r="B31" s="174" t="s">
        <v>144</v>
      </c>
      <c r="C31" s="66">
        <v>0</v>
      </c>
      <c r="D31" s="154"/>
      <c r="E31" s="6"/>
      <c r="F31" s="6"/>
      <c r="G31" s="136"/>
      <c r="H31" s="3"/>
    </row>
    <row r="32" spans="1:8" ht="18.75" x14ac:dyDescent="0.3">
      <c r="A32" s="124">
        <v>525000</v>
      </c>
      <c r="B32" s="89" t="s">
        <v>34</v>
      </c>
      <c r="C32" s="77">
        <v>35000</v>
      </c>
      <c r="D32" s="147"/>
      <c r="E32" s="6"/>
      <c r="F32" s="6"/>
      <c r="G32" s="136"/>
      <c r="H32" s="3"/>
    </row>
    <row r="33" spans="1:8" ht="18.75" x14ac:dyDescent="0.3">
      <c r="A33" s="111">
        <v>527001</v>
      </c>
      <c r="B33" s="60" t="s">
        <v>32</v>
      </c>
      <c r="C33" s="53">
        <v>83000</v>
      </c>
      <c r="D33" s="153"/>
      <c r="E33" s="6"/>
      <c r="F33" s="6"/>
      <c r="G33" s="136"/>
      <c r="H33" s="3"/>
    </row>
    <row r="34" spans="1:8" ht="18.75" x14ac:dyDescent="0.3">
      <c r="A34" s="124">
        <v>527014</v>
      </c>
      <c r="B34" s="89" t="s">
        <v>130</v>
      </c>
      <c r="C34" s="77">
        <v>200</v>
      </c>
      <c r="D34" s="147"/>
      <c r="E34" s="6"/>
      <c r="F34" s="6"/>
      <c r="G34" s="136"/>
      <c r="H34" s="3"/>
    </row>
    <row r="35" spans="1:8" ht="18.75" x14ac:dyDescent="0.3">
      <c r="A35" s="133">
        <v>527099</v>
      </c>
      <c r="B35" s="174" t="s">
        <v>145</v>
      </c>
      <c r="C35" s="66">
        <v>0</v>
      </c>
      <c r="D35" s="154"/>
      <c r="E35" s="6"/>
      <c r="F35" s="6"/>
      <c r="G35" s="136"/>
      <c r="H35" s="3"/>
    </row>
    <row r="36" spans="1:8" ht="18.75" x14ac:dyDescent="0.3">
      <c r="A36" s="124">
        <v>54900</v>
      </c>
      <c r="B36" s="191" t="s">
        <v>148</v>
      </c>
      <c r="C36" s="77">
        <v>0</v>
      </c>
      <c r="D36" s="147"/>
      <c r="E36" s="6"/>
      <c r="F36" s="6"/>
      <c r="G36" s="136"/>
      <c r="H36" s="3"/>
    </row>
    <row r="37" spans="1:8" ht="18.75" x14ac:dyDescent="0.3">
      <c r="A37" s="112">
        <v>551002</v>
      </c>
      <c r="B37" s="5" t="s">
        <v>35</v>
      </c>
      <c r="C37" s="6">
        <v>5600</v>
      </c>
      <c r="D37" s="147"/>
      <c r="E37" s="6"/>
      <c r="F37" s="6"/>
      <c r="G37" s="136"/>
      <c r="H37" s="3"/>
    </row>
    <row r="38" spans="1:8" ht="18.75" x14ac:dyDescent="0.3">
      <c r="A38" s="112">
        <v>558000</v>
      </c>
      <c r="B38" s="5" t="s">
        <v>36</v>
      </c>
      <c r="C38" s="6">
        <v>106000</v>
      </c>
      <c r="D38" s="147"/>
      <c r="E38" s="144"/>
      <c r="F38" s="144"/>
      <c r="G38" s="144">
        <f>SUM(G4:G37)</f>
        <v>13507000</v>
      </c>
      <c r="H38" s="151">
        <f>SUM(H3:H37)</f>
        <v>0</v>
      </c>
    </row>
    <row r="39" spans="1:8" ht="21" x14ac:dyDescent="0.35">
      <c r="A39" s="172">
        <v>558001</v>
      </c>
      <c r="B39" s="60" t="s">
        <v>111</v>
      </c>
      <c r="C39" s="58">
        <v>15000</v>
      </c>
      <c r="D39" s="173"/>
      <c r="E39" s="170"/>
      <c r="G39" s="110"/>
    </row>
    <row r="40" spans="1:8" ht="18.75" x14ac:dyDescent="0.3">
      <c r="A40" s="138">
        <v>558090</v>
      </c>
      <c r="B40" s="174" t="s">
        <v>146</v>
      </c>
      <c r="C40" s="74">
        <v>60000</v>
      </c>
      <c r="D40" s="67"/>
    </row>
    <row r="41" spans="1:8" ht="19.5" thickBot="1" x14ac:dyDescent="0.35">
      <c r="A41" s="137">
        <v>569015</v>
      </c>
      <c r="B41" s="139" t="s">
        <v>37</v>
      </c>
      <c r="C41" s="122">
        <v>17000</v>
      </c>
      <c r="D41" s="194"/>
      <c r="G41" t="s">
        <v>124</v>
      </c>
      <c r="H41" s="50">
        <f>H38-D42</f>
        <v>0</v>
      </c>
    </row>
    <row r="42" spans="1:8" ht="19.5" thickBot="1" x14ac:dyDescent="0.35">
      <c r="A42" s="140" t="s">
        <v>47</v>
      </c>
      <c r="B42" s="141" t="s">
        <v>38</v>
      </c>
      <c r="C42" s="142">
        <f>SUM(C3:C41)</f>
        <v>13507000</v>
      </c>
      <c r="D42" s="193">
        <f>SUM(D3:D41)</f>
        <v>0</v>
      </c>
      <c r="H42" s="123"/>
    </row>
    <row r="43" spans="1:8" x14ac:dyDescent="0.25">
      <c r="B43" s="20" t="s">
        <v>54</v>
      </c>
      <c r="H43" s="123"/>
    </row>
    <row r="44" spans="1:8" x14ac:dyDescent="0.25">
      <c r="B44" s="19" t="s">
        <v>40</v>
      </c>
      <c r="C44" s="1" t="s">
        <v>41</v>
      </c>
      <c r="D44" s="1"/>
    </row>
    <row r="45" spans="1:8" x14ac:dyDescent="0.25">
      <c r="B45" s="19" t="s">
        <v>33</v>
      </c>
      <c r="C45" s="1" t="s">
        <v>42</v>
      </c>
      <c r="D45" s="1"/>
    </row>
    <row r="46" spans="1:8" x14ac:dyDescent="0.25">
      <c r="B46" s="19" t="s">
        <v>30</v>
      </c>
      <c r="C46" s="1" t="s">
        <v>43</v>
      </c>
      <c r="D46" s="1"/>
    </row>
    <row r="47" spans="1:8" x14ac:dyDescent="0.25">
      <c r="B47" s="19" t="s">
        <v>44</v>
      </c>
      <c r="C47" s="1" t="s">
        <v>45</v>
      </c>
      <c r="D47" s="1"/>
    </row>
    <row r="48" spans="1:8" x14ac:dyDescent="0.25">
      <c r="B48" s="19" t="s">
        <v>76</v>
      </c>
      <c r="C48" s="1" t="s">
        <v>77</v>
      </c>
      <c r="D48" s="1"/>
      <c r="E48" s="116"/>
    </row>
    <row r="49" spans="2:6" x14ac:dyDescent="0.25">
      <c r="B49" s="19" t="s">
        <v>36</v>
      </c>
      <c r="C49" s="1" t="s">
        <v>105</v>
      </c>
      <c r="D49" s="1"/>
      <c r="F49" s="115" t="s">
        <v>19</v>
      </c>
    </row>
    <row r="50" spans="2:6" x14ac:dyDescent="0.25">
      <c r="B50" s="19"/>
      <c r="C50" s="1"/>
      <c r="D50" s="1"/>
      <c r="F50" s="115"/>
    </row>
    <row r="51" spans="2:6" x14ac:dyDescent="0.25">
      <c r="B51" s="19"/>
      <c r="C51" s="1"/>
      <c r="D51" s="1"/>
      <c r="E51" s="29"/>
      <c r="F51" s="7"/>
    </row>
    <row r="52" spans="2:6" x14ac:dyDescent="0.25">
      <c r="B52" s="26"/>
      <c r="C52" s="115" t="s">
        <v>83</v>
      </c>
      <c r="D52" s="115" t="s">
        <v>82</v>
      </c>
      <c r="E52" s="29"/>
    </row>
    <row r="53" spans="2:6" x14ac:dyDescent="0.25">
      <c r="B53" s="26" t="s">
        <v>152</v>
      </c>
      <c r="C53" s="195">
        <v>14000000</v>
      </c>
      <c r="D53" s="195">
        <v>14000000</v>
      </c>
      <c r="F53" s="30"/>
    </row>
    <row r="54" spans="2:6" x14ac:dyDescent="0.25">
      <c r="C54" s="19"/>
      <c r="D54" s="19"/>
      <c r="F54" s="30"/>
    </row>
    <row r="55" spans="2:6" x14ac:dyDescent="0.25">
      <c r="B55" s="27" t="s">
        <v>155</v>
      </c>
      <c r="C55" s="195">
        <v>14500000</v>
      </c>
      <c r="D55" s="195">
        <v>14500000</v>
      </c>
    </row>
    <row r="56" spans="2:6" x14ac:dyDescent="0.25">
      <c r="C56" s="30"/>
      <c r="D56" s="30"/>
    </row>
  </sheetData>
  <mergeCells count="2">
    <mergeCell ref="A2:C2"/>
    <mergeCell ref="E2:G2"/>
  </mergeCells>
  <pageMargins left="0.7" right="0.7" top="0.78740157499999996" bottom="0.78740157499999996" header="0.3" footer="0.3"/>
  <pageSetup paperSize="9" scale="55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58"/>
  <sheetViews>
    <sheetView topLeftCell="A40" workbookViewId="0">
      <selection activeCell="C63" sqref="C63"/>
    </sheetView>
  </sheetViews>
  <sheetFormatPr defaultRowHeight="15" x14ac:dyDescent="0.25"/>
  <cols>
    <col min="1" max="1" width="9.28515625" customWidth="1"/>
    <col min="2" max="2" width="36.140625" customWidth="1"/>
    <col min="3" max="3" width="15.5703125" customWidth="1"/>
    <col min="4" max="4" width="5.85546875" customWidth="1"/>
    <col min="5" max="5" width="11.85546875" customWidth="1"/>
    <col min="6" max="6" width="24.85546875" customWidth="1"/>
    <col min="7" max="7" width="17.7109375" customWidth="1"/>
  </cols>
  <sheetData>
    <row r="1" spans="1:7" ht="18.75" x14ac:dyDescent="0.3">
      <c r="B1" s="2" t="s">
        <v>0</v>
      </c>
      <c r="C1" s="2"/>
      <c r="D1" s="2"/>
      <c r="E1" s="2"/>
      <c r="F1" s="2"/>
    </row>
    <row r="2" spans="1:7" ht="18.75" x14ac:dyDescent="0.3">
      <c r="B2" s="2" t="s">
        <v>55</v>
      </c>
      <c r="C2" s="2"/>
      <c r="D2" s="2"/>
      <c r="E2" s="2"/>
      <c r="F2" s="2"/>
    </row>
    <row r="3" spans="1:7" ht="19.5" thickBot="1" x14ac:dyDescent="0.35">
      <c r="B3" s="2"/>
      <c r="C3" s="2"/>
      <c r="D3" s="2"/>
      <c r="E3" s="2"/>
      <c r="F3" s="2"/>
    </row>
    <row r="4" spans="1:7" ht="15.75" thickBot="1" x14ac:dyDescent="0.3">
      <c r="A4" s="213" t="s">
        <v>82</v>
      </c>
      <c r="B4" s="214"/>
      <c r="C4" s="215"/>
      <c r="D4" s="82"/>
      <c r="E4" s="213" t="s">
        <v>83</v>
      </c>
      <c r="F4" s="214"/>
      <c r="G4" s="215"/>
    </row>
    <row r="5" spans="1:7" ht="18.75" x14ac:dyDescent="0.3">
      <c r="A5" s="83">
        <v>501001</v>
      </c>
      <c r="B5" s="84" t="s">
        <v>3</v>
      </c>
      <c r="C5" s="85">
        <v>300000</v>
      </c>
      <c r="D5" s="85"/>
      <c r="E5" s="86">
        <v>602001</v>
      </c>
      <c r="F5" s="86" t="s">
        <v>4</v>
      </c>
      <c r="G5" s="78">
        <v>300000</v>
      </c>
    </row>
    <row r="6" spans="1:7" ht="18.75" x14ac:dyDescent="0.3">
      <c r="A6" s="87">
        <v>501003</v>
      </c>
      <c r="B6" s="86" t="s">
        <v>7</v>
      </c>
      <c r="C6" s="78">
        <v>20000</v>
      </c>
      <c r="D6" s="78"/>
      <c r="E6" s="86">
        <v>609010</v>
      </c>
      <c r="F6" s="86" t="s">
        <v>6</v>
      </c>
      <c r="G6" s="78">
        <v>13000</v>
      </c>
    </row>
    <row r="7" spans="1:7" ht="18.75" x14ac:dyDescent="0.3">
      <c r="A7" s="87">
        <v>501005</v>
      </c>
      <c r="B7" s="86" t="s">
        <v>9</v>
      </c>
      <c r="C7" s="78">
        <v>10000</v>
      </c>
      <c r="D7" s="78"/>
      <c r="E7" s="86">
        <v>609012</v>
      </c>
      <c r="F7" s="86" t="s">
        <v>8</v>
      </c>
      <c r="G7" s="78">
        <v>50000</v>
      </c>
    </row>
    <row r="8" spans="1:7" ht="18.75" x14ac:dyDescent="0.3">
      <c r="A8" s="87">
        <v>501007</v>
      </c>
      <c r="B8" s="86" t="s">
        <v>11</v>
      </c>
      <c r="C8" s="78">
        <v>4000</v>
      </c>
      <c r="D8" s="78"/>
      <c r="E8" s="86">
        <v>609011</v>
      </c>
      <c r="F8" s="86" t="s">
        <v>10</v>
      </c>
      <c r="G8" s="78">
        <v>150000</v>
      </c>
    </row>
    <row r="9" spans="1:7" ht="18.75" x14ac:dyDescent="0.3">
      <c r="A9" s="87">
        <v>501010</v>
      </c>
      <c r="B9" s="86" t="s">
        <v>13</v>
      </c>
      <c r="C9" s="78">
        <v>150000</v>
      </c>
      <c r="D9" s="78"/>
      <c r="E9" s="86">
        <v>609013</v>
      </c>
      <c r="F9" s="86" t="s">
        <v>71</v>
      </c>
      <c r="G9" s="78">
        <v>26000</v>
      </c>
    </row>
    <row r="10" spans="1:7" ht="18.75" x14ac:dyDescent="0.3">
      <c r="A10" s="87">
        <v>501011</v>
      </c>
      <c r="B10" s="86" t="s">
        <v>14</v>
      </c>
      <c r="C10" s="76">
        <v>65000</v>
      </c>
      <c r="D10" s="78"/>
      <c r="E10" s="88" t="s">
        <v>72</v>
      </c>
      <c r="F10" s="86" t="s">
        <v>73</v>
      </c>
      <c r="G10" s="78">
        <f>C11+C26+C31+C35+C37+C41</f>
        <v>502500</v>
      </c>
    </row>
    <row r="11" spans="1:7" ht="18.75" x14ac:dyDescent="0.3">
      <c r="A11" s="87">
        <v>501090</v>
      </c>
      <c r="B11" s="86" t="s">
        <v>86</v>
      </c>
      <c r="C11" s="77">
        <v>60000</v>
      </c>
      <c r="D11" s="76"/>
      <c r="E11" s="89">
        <v>672022</v>
      </c>
      <c r="F11" s="90" t="s">
        <v>75</v>
      </c>
      <c r="G11" s="77">
        <f>C12+C27+C32+C42-G9</f>
        <v>290000</v>
      </c>
    </row>
    <row r="12" spans="1:7" ht="18.75" x14ac:dyDescent="0.3">
      <c r="A12" s="87">
        <v>501091</v>
      </c>
      <c r="B12" s="86" t="s">
        <v>64</v>
      </c>
      <c r="C12" s="77">
        <v>56000</v>
      </c>
      <c r="D12" s="77"/>
      <c r="E12" s="86">
        <v>672348</v>
      </c>
      <c r="F12" s="86" t="s">
        <v>12</v>
      </c>
      <c r="G12" s="78">
        <v>840000</v>
      </c>
    </row>
    <row r="13" spans="1:7" ht="18.75" x14ac:dyDescent="0.3">
      <c r="A13" s="87">
        <v>502001</v>
      </c>
      <c r="B13" s="86" t="s">
        <v>16</v>
      </c>
      <c r="C13" s="78">
        <v>130000</v>
      </c>
      <c r="D13" s="77"/>
      <c r="E13" s="89">
        <v>672346</v>
      </c>
      <c r="F13" s="89" t="s">
        <v>61</v>
      </c>
      <c r="G13" s="76">
        <f>C10+C28+C33+C36</f>
        <v>5750000</v>
      </c>
    </row>
    <row r="14" spans="1:7" ht="18.75" x14ac:dyDescent="0.3">
      <c r="A14" s="87"/>
      <c r="B14" s="86" t="s">
        <v>48</v>
      </c>
      <c r="C14" s="78">
        <v>100000</v>
      </c>
      <c r="D14" s="78"/>
      <c r="E14" s="91">
        <v>648000</v>
      </c>
      <c r="F14" s="86" t="s">
        <v>49</v>
      </c>
      <c r="G14" s="78">
        <v>0</v>
      </c>
    </row>
    <row r="15" spans="1:7" ht="18.75" x14ac:dyDescent="0.3">
      <c r="A15" s="87">
        <v>502002</v>
      </c>
      <c r="B15" s="86" t="s">
        <v>17</v>
      </c>
      <c r="C15" s="78">
        <v>20000</v>
      </c>
      <c r="D15" s="78"/>
      <c r="E15" s="78"/>
      <c r="F15" s="78"/>
      <c r="G15" s="92"/>
    </row>
    <row r="16" spans="1:7" ht="18.75" x14ac:dyDescent="0.3">
      <c r="A16" s="87">
        <v>502004</v>
      </c>
      <c r="B16" s="86" t="s">
        <v>18</v>
      </c>
      <c r="C16" s="78">
        <v>60000</v>
      </c>
      <c r="D16" s="78"/>
      <c r="E16" s="78"/>
      <c r="F16" s="78"/>
      <c r="G16" s="92"/>
    </row>
    <row r="17" spans="1:7" ht="18.75" x14ac:dyDescent="0.3">
      <c r="A17" s="87">
        <v>511000</v>
      </c>
      <c r="B17" s="86" t="s">
        <v>20</v>
      </c>
      <c r="C17" s="78">
        <v>10000</v>
      </c>
      <c r="D17" s="78"/>
      <c r="E17" s="78"/>
      <c r="F17" s="78"/>
      <c r="G17" s="92" t="s">
        <v>19</v>
      </c>
    </row>
    <row r="18" spans="1:7" ht="18.75" x14ac:dyDescent="0.3">
      <c r="A18" s="87">
        <v>512000</v>
      </c>
      <c r="B18" s="86" t="s">
        <v>21</v>
      </c>
      <c r="C18" s="78">
        <v>7000</v>
      </c>
      <c r="D18" s="78"/>
      <c r="E18" s="78"/>
      <c r="F18" s="78"/>
      <c r="G18" s="92"/>
    </row>
    <row r="19" spans="1:7" ht="18.75" x14ac:dyDescent="0.3">
      <c r="A19" s="87">
        <v>518001</v>
      </c>
      <c r="B19" s="86" t="s">
        <v>22</v>
      </c>
      <c r="C19" s="78">
        <v>6000</v>
      </c>
      <c r="D19" s="78"/>
      <c r="E19" s="78"/>
      <c r="F19" s="78"/>
      <c r="G19" s="92"/>
    </row>
    <row r="20" spans="1:7" ht="18.75" x14ac:dyDescent="0.3">
      <c r="A20" s="87">
        <v>518002</v>
      </c>
      <c r="B20" s="86" t="s">
        <v>23</v>
      </c>
      <c r="C20" s="78">
        <v>2000</v>
      </c>
      <c r="D20" s="78"/>
      <c r="E20" s="78"/>
      <c r="F20" s="78"/>
      <c r="G20" s="92"/>
    </row>
    <row r="21" spans="1:7" ht="18.75" x14ac:dyDescent="0.3">
      <c r="A21" s="87">
        <v>518003</v>
      </c>
      <c r="B21" s="86" t="s">
        <v>24</v>
      </c>
      <c r="C21" s="78">
        <v>200000</v>
      </c>
      <c r="D21" s="78"/>
      <c r="E21" s="78"/>
      <c r="F21" s="78"/>
      <c r="G21" s="92"/>
    </row>
    <row r="22" spans="1:7" ht="18.75" x14ac:dyDescent="0.3">
      <c r="A22" s="87">
        <v>518004</v>
      </c>
      <c r="B22" s="86" t="s">
        <v>25</v>
      </c>
      <c r="C22" s="78">
        <v>48000</v>
      </c>
      <c r="D22" s="78"/>
      <c r="E22" s="78"/>
      <c r="F22" s="78"/>
      <c r="G22" s="92"/>
    </row>
    <row r="23" spans="1:7" ht="18.75" x14ac:dyDescent="0.3">
      <c r="A23" s="87">
        <v>518006</v>
      </c>
      <c r="B23" s="86" t="s">
        <v>26</v>
      </c>
      <c r="C23" s="78">
        <v>2000</v>
      </c>
      <c r="D23" s="78"/>
      <c r="E23" s="78"/>
      <c r="F23" s="78"/>
      <c r="G23" s="92"/>
    </row>
    <row r="24" spans="1:7" ht="18.75" x14ac:dyDescent="0.3">
      <c r="A24" s="87">
        <v>518007</v>
      </c>
      <c r="B24" s="86" t="s">
        <v>27</v>
      </c>
      <c r="C24" s="78">
        <v>1000</v>
      </c>
      <c r="D24" s="78"/>
      <c r="E24" s="78"/>
      <c r="F24" s="78"/>
      <c r="G24" s="92"/>
    </row>
    <row r="25" spans="1:7" ht="18.75" x14ac:dyDescent="0.3">
      <c r="A25" s="87">
        <v>518008</v>
      </c>
      <c r="B25" s="86" t="s">
        <v>28</v>
      </c>
      <c r="C25" s="78">
        <v>38000</v>
      </c>
      <c r="D25" s="78"/>
      <c r="E25" s="78"/>
      <c r="F25" s="78"/>
      <c r="G25" s="92"/>
    </row>
    <row r="26" spans="1:7" ht="18.75" x14ac:dyDescent="0.3">
      <c r="A26" s="87">
        <v>518091</v>
      </c>
      <c r="B26" s="86" t="s">
        <v>84</v>
      </c>
      <c r="C26" s="78">
        <v>40000</v>
      </c>
      <c r="D26" s="78"/>
      <c r="E26" s="78"/>
      <c r="F26" s="78"/>
      <c r="G26" s="92"/>
    </row>
    <row r="27" spans="1:7" ht="18.75" x14ac:dyDescent="0.3">
      <c r="A27" s="87">
        <v>518094</v>
      </c>
      <c r="B27" s="86" t="s">
        <v>66</v>
      </c>
      <c r="C27" s="78">
        <v>75000</v>
      </c>
      <c r="D27" s="78"/>
      <c r="E27" s="78"/>
      <c r="F27" s="78"/>
      <c r="G27" s="92"/>
    </row>
    <row r="28" spans="1:7" ht="18.75" x14ac:dyDescent="0.3">
      <c r="A28" s="87">
        <v>521001</v>
      </c>
      <c r="B28" s="86" t="s">
        <v>29</v>
      </c>
      <c r="C28" s="76">
        <v>4180000</v>
      </c>
      <c r="D28" s="78"/>
      <c r="E28" s="78"/>
      <c r="F28" s="78"/>
      <c r="G28" s="92"/>
    </row>
    <row r="29" spans="1:7" ht="18.75" x14ac:dyDescent="0.3">
      <c r="A29" s="87">
        <v>521011</v>
      </c>
      <c r="B29" s="89" t="s">
        <v>30</v>
      </c>
      <c r="C29" s="77">
        <v>56000</v>
      </c>
      <c r="D29" s="76"/>
      <c r="E29" s="78"/>
      <c r="F29" s="78"/>
      <c r="G29" s="92"/>
    </row>
    <row r="30" spans="1:7" ht="18.75" x14ac:dyDescent="0.3">
      <c r="A30" s="87">
        <v>521012</v>
      </c>
      <c r="B30" s="89" t="s">
        <v>78</v>
      </c>
      <c r="C30" s="77">
        <v>68000</v>
      </c>
      <c r="D30" s="77"/>
      <c r="E30" s="78"/>
      <c r="F30" s="78"/>
      <c r="G30" s="92" t="s">
        <v>19</v>
      </c>
    </row>
    <row r="31" spans="1:7" ht="18.75" x14ac:dyDescent="0.3">
      <c r="A31" s="87">
        <v>521099</v>
      </c>
      <c r="B31" s="86" t="s">
        <v>87</v>
      </c>
      <c r="C31" s="77">
        <v>300000</v>
      </c>
      <c r="D31" s="77"/>
      <c r="E31" s="78"/>
      <c r="F31" s="78"/>
      <c r="G31" s="92"/>
    </row>
    <row r="32" spans="1:7" ht="18.75" x14ac:dyDescent="0.3">
      <c r="A32" s="87">
        <v>521098</v>
      </c>
      <c r="B32" s="86" t="s">
        <v>81</v>
      </c>
      <c r="C32" s="77">
        <v>175000</v>
      </c>
      <c r="D32" s="77"/>
      <c r="E32" s="78"/>
      <c r="F32" s="78"/>
      <c r="G32" s="92" t="s">
        <v>19</v>
      </c>
    </row>
    <row r="33" spans="1:7" ht="18.75" x14ac:dyDescent="0.3">
      <c r="A33" s="87">
        <v>524000</v>
      </c>
      <c r="B33" s="89" t="s">
        <v>31</v>
      </c>
      <c r="C33" s="76">
        <v>1422000</v>
      </c>
      <c r="D33" s="77"/>
      <c r="E33" s="78"/>
      <c r="F33" s="78"/>
      <c r="G33" s="92" t="s">
        <v>19</v>
      </c>
    </row>
    <row r="34" spans="1:7" ht="18.75" x14ac:dyDescent="0.3">
      <c r="A34" s="87">
        <v>524002</v>
      </c>
      <c r="B34" s="89" t="s">
        <v>79</v>
      </c>
      <c r="C34" s="77">
        <v>27000</v>
      </c>
      <c r="D34" s="76"/>
      <c r="E34" s="78"/>
      <c r="F34" s="78"/>
      <c r="G34" s="92" t="s">
        <v>19</v>
      </c>
    </row>
    <row r="35" spans="1:7" ht="18.75" x14ac:dyDescent="0.3">
      <c r="A35" s="87">
        <v>524099</v>
      </c>
      <c r="B35" s="86" t="s">
        <v>85</v>
      </c>
      <c r="C35" s="77">
        <v>21000</v>
      </c>
      <c r="D35" s="77"/>
      <c r="E35" s="78"/>
      <c r="F35" s="78"/>
      <c r="G35" s="92"/>
    </row>
    <row r="36" spans="1:7" ht="18.75" x14ac:dyDescent="0.3">
      <c r="A36" s="87">
        <v>527001</v>
      </c>
      <c r="B36" s="89" t="s">
        <v>32</v>
      </c>
      <c r="C36" s="76">
        <v>83000</v>
      </c>
      <c r="D36" s="77"/>
      <c r="E36" s="78"/>
      <c r="F36" s="78"/>
      <c r="G36" s="92"/>
    </row>
    <row r="37" spans="1:7" ht="18.75" x14ac:dyDescent="0.3">
      <c r="A37" s="87">
        <v>527099</v>
      </c>
      <c r="B37" s="86" t="s">
        <v>69</v>
      </c>
      <c r="C37" s="77">
        <v>1500</v>
      </c>
      <c r="D37" s="76"/>
      <c r="E37" s="76"/>
      <c r="F37" s="76"/>
      <c r="G37" s="92"/>
    </row>
    <row r="38" spans="1:7" ht="18.75" x14ac:dyDescent="0.3">
      <c r="A38" s="87">
        <v>525000</v>
      </c>
      <c r="B38" s="86" t="s">
        <v>34</v>
      </c>
      <c r="C38" s="78">
        <v>15000</v>
      </c>
      <c r="D38" s="77"/>
      <c r="E38" s="77"/>
      <c r="F38" s="77"/>
      <c r="G38" s="92"/>
    </row>
    <row r="39" spans="1:7" ht="18.75" x14ac:dyDescent="0.3">
      <c r="A39" s="87">
        <v>551002</v>
      </c>
      <c r="B39" s="86" t="s">
        <v>35</v>
      </c>
      <c r="C39" s="78">
        <v>4000</v>
      </c>
      <c r="D39" s="78"/>
      <c r="E39" s="77"/>
      <c r="F39" s="77"/>
      <c r="G39" s="92"/>
    </row>
    <row r="40" spans="1:7" ht="18.75" x14ac:dyDescent="0.3">
      <c r="A40" s="87">
        <v>558000</v>
      </c>
      <c r="B40" s="89" t="s">
        <v>36</v>
      </c>
      <c r="C40" s="77">
        <v>65000</v>
      </c>
      <c r="D40" s="78"/>
      <c r="E40" s="76"/>
      <c r="F40" s="76"/>
      <c r="G40" s="92"/>
    </row>
    <row r="41" spans="1:7" ht="18.75" x14ac:dyDescent="0.3">
      <c r="A41" s="93">
        <v>558090</v>
      </c>
      <c r="B41" s="89" t="s">
        <v>74</v>
      </c>
      <c r="C41" s="79">
        <v>80000</v>
      </c>
      <c r="D41" s="77"/>
      <c r="E41" s="76"/>
      <c r="F41" s="76"/>
      <c r="G41" s="92"/>
    </row>
    <row r="42" spans="1:7" ht="18.75" x14ac:dyDescent="0.3">
      <c r="A42" s="93">
        <v>558092</v>
      </c>
      <c r="B42" s="86" t="s">
        <v>70</v>
      </c>
      <c r="C42" s="79">
        <v>10000</v>
      </c>
      <c r="D42" s="79"/>
      <c r="E42" s="78"/>
      <c r="F42" s="78"/>
      <c r="G42" s="92"/>
    </row>
    <row r="43" spans="1:7" ht="19.5" thickBot="1" x14ac:dyDescent="0.35">
      <c r="A43" s="93">
        <v>569015</v>
      </c>
      <c r="B43" s="94" t="s">
        <v>37</v>
      </c>
      <c r="C43" s="80">
        <v>10000</v>
      </c>
      <c r="D43" s="79"/>
      <c r="E43" s="77"/>
      <c r="F43" s="77"/>
      <c r="G43" s="92"/>
    </row>
    <row r="44" spans="1:7" ht="19.5" thickBot="1" x14ac:dyDescent="0.35">
      <c r="A44" s="95" t="s">
        <v>47</v>
      </c>
      <c r="B44" s="96" t="s">
        <v>38</v>
      </c>
      <c r="C44" s="97">
        <f>SUM(C5:C43)</f>
        <v>7921500</v>
      </c>
      <c r="D44" s="80"/>
      <c r="E44" s="98"/>
      <c r="F44" s="98"/>
      <c r="G44" s="99">
        <f>SUM(G5:G43)</f>
        <v>7921500</v>
      </c>
    </row>
    <row r="45" spans="1:7" ht="18.75" x14ac:dyDescent="0.3">
      <c r="A45" s="100"/>
      <c r="B45" s="100"/>
      <c r="C45" s="100"/>
      <c r="D45" s="101"/>
      <c r="E45" s="100"/>
      <c r="F45" s="100"/>
      <c r="G45" s="102" t="s">
        <v>19</v>
      </c>
    </row>
    <row r="46" spans="1:7" x14ac:dyDescent="0.25">
      <c r="A46" s="100"/>
      <c r="B46" s="103" t="s">
        <v>54</v>
      </c>
      <c r="C46" s="100"/>
      <c r="D46" s="100"/>
      <c r="E46" s="100"/>
      <c r="F46" s="100"/>
      <c r="G46" s="102" t="s">
        <v>19</v>
      </c>
    </row>
    <row r="47" spans="1:7" x14ac:dyDescent="0.25">
      <c r="B47" s="19" t="s">
        <v>40</v>
      </c>
      <c r="C47" s="1" t="s">
        <v>41</v>
      </c>
    </row>
    <row r="48" spans="1:7" x14ac:dyDescent="0.25">
      <c r="B48" s="19" t="s">
        <v>33</v>
      </c>
      <c r="C48" s="1" t="s">
        <v>42</v>
      </c>
      <c r="D48" s="1"/>
    </row>
    <row r="49" spans="2:6" x14ac:dyDescent="0.25">
      <c r="B49" s="19" t="s">
        <v>30</v>
      </c>
      <c r="C49" s="1" t="s">
        <v>43</v>
      </c>
      <c r="D49" s="1"/>
    </row>
    <row r="50" spans="2:6" x14ac:dyDescent="0.25">
      <c r="B50" s="19" t="s">
        <v>44</v>
      </c>
      <c r="C50" s="1" t="s">
        <v>45</v>
      </c>
      <c r="D50" s="1"/>
    </row>
    <row r="51" spans="2:6" x14ac:dyDescent="0.25">
      <c r="B51" s="19" t="s">
        <v>76</v>
      </c>
      <c r="C51" s="1" t="s">
        <v>77</v>
      </c>
      <c r="D51" s="1"/>
    </row>
    <row r="52" spans="2:6" x14ac:dyDescent="0.25">
      <c r="B52" s="19" t="s">
        <v>88</v>
      </c>
      <c r="C52" s="1" t="s">
        <v>89</v>
      </c>
      <c r="D52" s="1"/>
    </row>
    <row r="53" spans="2:6" x14ac:dyDescent="0.25">
      <c r="B53" s="19"/>
      <c r="C53" s="1"/>
      <c r="D53" s="1"/>
    </row>
    <row r="54" spans="2:6" x14ac:dyDescent="0.25">
      <c r="B54" s="26" t="s">
        <v>50</v>
      </c>
      <c r="C54" s="28" t="s">
        <v>82</v>
      </c>
      <c r="F54" s="29" t="s">
        <v>83</v>
      </c>
    </row>
    <row r="55" spans="2:6" x14ac:dyDescent="0.25">
      <c r="C55" s="7">
        <v>8500000</v>
      </c>
      <c r="D55" s="28"/>
      <c r="F55" s="7">
        <v>8500000</v>
      </c>
    </row>
    <row r="56" spans="2:6" x14ac:dyDescent="0.25">
      <c r="D56" s="7"/>
    </row>
    <row r="57" spans="2:6" x14ac:dyDescent="0.25">
      <c r="B57" s="27" t="s">
        <v>52</v>
      </c>
      <c r="C57" s="29" t="s">
        <v>82</v>
      </c>
      <c r="E57" s="29"/>
      <c r="F57" s="29" t="s">
        <v>83</v>
      </c>
    </row>
    <row r="58" spans="2:6" x14ac:dyDescent="0.25">
      <c r="C58" s="30">
        <v>9200000</v>
      </c>
      <c r="D58" s="29"/>
      <c r="E58" s="29"/>
      <c r="F58" s="30">
        <v>9200000</v>
      </c>
    </row>
  </sheetData>
  <mergeCells count="2">
    <mergeCell ref="A4:C4"/>
    <mergeCell ref="E4:G4"/>
  </mergeCells>
  <pageMargins left="0.7" right="0.7" top="0.78740157499999996" bottom="0.78740157499999996" header="0.3" footer="0.3"/>
  <pageSetup paperSize="9" scale="7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58"/>
  <sheetViews>
    <sheetView topLeftCell="A22" workbookViewId="0">
      <selection activeCell="A4" sqref="A4:XFD44"/>
    </sheetView>
  </sheetViews>
  <sheetFormatPr defaultColWidth="9.140625" defaultRowHeight="15" x14ac:dyDescent="0.25"/>
  <cols>
    <col min="2" max="2" width="36.7109375" customWidth="1"/>
    <col min="3" max="3" width="16.140625" customWidth="1"/>
    <col min="4" max="4" width="15.42578125" customWidth="1"/>
    <col min="5" max="5" width="12.7109375" customWidth="1"/>
    <col min="6" max="6" width="25" customWidth="1"/>
    <col min="7" max="7" width="17.42578125" customWidth="1"/>
    <col min="8" max="8" width="14.5703125" customWidth="1"/>
  </cols>
  <sheetData>
    <row r="1" spans="1:8" ht="18.75" x14ac:dyDescent="0.3">
      <c r="B1" s="2" t="s">
        <v>0</v>
      </c>
      <c r="C1" s="2"/>
      <c r="D1" s="2"/>
      <c r="E1" s="2"/>
      <c r="F1" s="2"/>
    </row>
    <row r="2" spans="1:8" ht="18.75" x14ac:dyDescent="0.3">
      <c r="B2" s="2" t="s">
        <v>99</v>
      </c>
      <c r="C2" s="2"/>
      <c r="D2" s="2"/>
      <c r="E2" s="2"/>
      <c r="F2" s="2"/>
    </row>
    <row r="3" spans="1:8" ht="19.5" thickBot="1" x14ac:dyDescent="0.35">
      <c r="B3" s="2"/>
      <c r="C3" s="2"/>
      <c r="D3" s="2"/>
      <c r="E3" s="2" t="s">
        <v>97</v>
      </c>
      <c r="F3" s="2"/>
      <c r="G3">
        <v>890000</v>
      </c>
    </row>
    <row r="4" spans="1:8" ht="15.75" thickBot="1" x14ac:dyDescent="0.3">
      <c r="A4" s="210" t="s">
        <v>1</v>
      </c>
      <c r="B4" s="211"/>
      <c r="C4" s="212"/>
      <c r="D4" s="104" t="s">
        <v>98</v>
      </c>
      <c r="E4" s="210" t="s">
        <v>2</v>
      </c>
      <c r="F4" s="211"/>
      <c r="G4" s="212"/>
      <c r="H4" t="s">
        <v>98</v>
      </c>
    </row>
    <row r="5" spans="1:8" ht="21" x14ac:dyDescent="0.35">
      <c r="A5" s="24">
        <v>501001</v>
      </c>
      <c r="B5" s="10" t="s">
        <v>3</v>
      </c>
      <c r="C5" s="9">
        <v>350000</v>
      </c>
      <c r="D5" s="105">
        <v>338275</v>
      </c>
      <c r="E5" s="3">
        <v>602001</v>
      </c>
      <c r="F5" s="3" t="s">
        <v>4</v>
      </c>
      <c r="G5" s="4">
        <v>350000</v>
      </c>
      <c r="H5" s="109">
        <v>364000</v>
      </c>
    </row>
    <row r="6" spans="1:8" ht="21" x14ac:dyDescent="0.35">
      <c r="A6" s="21">
        <v>501003</v>
      </c>
      <c r="B6" s="3" t="s">
        <v>7</v>
      </c>
      <c r="C6" s="4">
        <v>30000</v>
      </c>
      <c r="D6" s="8">
        <v>19427</v>
      </c>
      <c r="E6" s="3">
        <v>609010</v>
      </c>
      <c r="F6" s="3" t="s">
        <v>6</v>
      </c>
      <c r="G6" s="4">
        <v>15000</v>
      </c>
      <c r="H6" s="109">
        <v>14700</v>
      </c>
    </row>
    <row r="7" spans="1:8" ht="21" x14ac:dyDescent="0.35">
      <c r="A7" s="21">
        <v>501005</v>
      </c>
      <c r="B7" s="3" t="s">
        <v>9</v>
      </c>
      <c r="C7" s="4">
        <v>13000</v>
      </c>
      <c r="D7" s="8">
        <v>13191</v>
      </c>
      <c r="E7" s="3">
        <v>609012</v>
      </c>
      <c r="F7" s="3" t="s">
        <v>8</v>
      </c>
      <c r="G7" s="4">
        <v>70000</v>
      </c>
      <c r="H7" s="109">
        <v>58825</v>
      </c>
    </row>
    <row r="8" spans="1:8" ht="21" x14ac:dyDescent="0.35">
      <c r="A8" s="21">
        <v>501007</v>
      </c>
      <c r="B8" s="3" t="s">
        <v>11</v>
      </c>
      <c r="C8" s="4">
        <v>3000</v>
      </c>
      <c r="D8" s="8">
        <v>0</v>
      </c>
      <c r="E8" s="3">
        <v>609011</v>
      </c>
      <c r="F8" s="3" t="s">
        <v>10</v>
      </c>
      <c r="G8" s="4">
        <v>50000</v>
      </c>
      <c r="H8" s="109">
        <v>48975</v>
      </c>
    </row>
    <row r="9" spans="1:8" ht="21" x14ac:dyDescent="0.35">
      <c r="A9" s="21">
        <v>501010</v>
      </c>
      <c r="B9" s="3" t="s">
        <v>13</v>
      </c>
      <c r="C9" s="4">
        <v>200000</v>
      </c>
      <c r="D9" s="8">
        <v>173845</v>
      </c>
      <c r="E9" s="52">
        <v>609013</v>
      </c>
      <c r="F9" s="52" t="s">
        <v>71</v>
      </c>
      <c r="G9" s="55">
        <v>26000</v>
      </c>
      <c r="H9" s="109"/>
    </row>
    <row r="10" spans="1:8" ht="21" x14ac:dyDescent="0.35">
      <c r="A10" s="21">
        <v>501011</v>
      </c>
      <c r="B10" s="3" t="s">
        <v>14</v>
      </c>
      <c r="C10" s="8">
        <v>70000</v>
      </c>
      <c r="D10" s="8"/>
      <c r="E10" s="70" t="s">
        <v>72</v>
      </c>
      <c r="F10" s="65" t="s">
        <v>73</v>
      </c>
      <c r="G10" s="68">
        <f>C11+C26+C31+C35+C37+C41</f>
        <v>435000</v>
      </c>
      <c r="H10" s="109"/>
    </row>
    <row r="11" spans="1:8" ht="21" x14ac:dyDescent="0.35">
      <c r="A11" s="64">
        <v>501090</v>
      </c>
      <c r="B11" s="65" t="s">
        <v>63</v>
      </c>
      <c r="C11" s="66">
        <v>60000</v>
      </c>
      <c r="D11" s="76"/>
      <c r="E11" s="60">
        <v>672022</v>
      </c>
      <c r="F11" s="61" t="s">
        <v>75</v>
      </c>
      <c r="G11" s="53">
        <f>C12+C27+C32+C42-G9</f>
        <v>261000</v>
      </c>
      <c r="H11" s="109"/>
    </row>
    <row r="12" spans="1:8" ht="21" x14ac:dyDescent="0.35">
      <c r="A12" s="51">
        <v>501091</v>
      </c>
      <c r="B12" s="52" t="s">
        <v>64</v>
      </c>
      <c r="C12" s="53">
        <v>50000</v>
      </c>
      <c r="D12" s="76"/>
      <c r="E12" s="3">
        <v>672348</v>
      </c>
      <c r="F12" s="3" t="s">
        <v>12</v>
      </c>
      <c r="G12" s="4">
        <v>829000</v>
      </c>
      <c r="H12" s="109">
        <v>890000</v>
      </c>
    </row>
    <row r="13" spans="1:8" ht="21" x14ac:dyDescent="0.35">
      <c r="A13" s="21">
        <v>502001</v>
      </c>
      <c r="B13" s="3" t="s">
        <v>16</v>
      </c>
      <c r="C13" s="4">
        <v>100000</v>
      </c>
      <c r="D13" s="76">
        <v>144814</v>
      </c>
      <c r="E13" s="5">
        <v>672346</v>
      </c>
      <c r="F13" s="5" t="s">
        <v>61</v>
      </c>
      <c r="G13" s="8">
        <f>C10+C28+C33+C36</f>
        <v>6966000</v>
      </c>
      <c r="H13" s="109"/>
    </row>
    <row r="14" spans="1:8" ht="21" x14ac:dyDescent="0.35">
      <c r="A14" s="21"/>
      <c r="B14" s="3" t="s">
        <v>48</v>
      </c>
      <c r="C14" s="4">
        <v>20000</v>
      </c>
      <c r="D14" s="107"/>
      <c r="E14" s="49">
        <v>648000</v>
      </c>
      <c r="F14" s="3" t="s">
        <v>49</v>
      </c>
      <c r="G14" s="4">
        <v>0</v>
      </c>
      <c r="H14" s="109">
        <v>3000</v>
      </c>
    </row>
    <row r="15" spans="1:8" ht="21" x14ac:dyDescent="0.35">
      <c r="A15" s="21">
        <v>502002</v>
      </c>
      <c r="B15" s="3" t="s">
        <v>17</v>
      </c>
      <c r="C15" s="4">
        <v>20000</v>
      </c>
      <c r="D15" s="8">
        <v>19186</v>
      </c>
      <c r="E15" s="4"/>
      <c r="F15" s="4"/>
      <c r="G15" s="11"/>
      <c r="H15" s="109"/>
    </row>
    <row r="16" spans="1:8" ht="21" x14ac:dyDescent="0.35">
      <c r="A16" s="21">
        <v>502004</v>
      </c>
      <c r="B16" s="3" t="s">
        <v>18</v>
      </c>
      <c r="C16" s="4">
        <v>170000</v>
      </c>
      <c r="D16" s="8">
        <v>75000</v>
      </c>
      <c r="E16" s="4"/>
      <c r="F16" s="4"/>
      <c r="G16" s="11"/>
      <c r="H16" s="109"/>
    </row>
    <row r="17" spans="1:8" ht="21" x14ac:dyDescent="0.35">
      <c r="A17" s="21">
        <v>511000</v>
      </c>
      <c r="B17" s="3" t="s">
        <v>20</v>
      </c>
      <c r="C17" s="4">
        <v>0</v>
      </c>
      <c r="D17" s="8">
        <v>94000</v>
      </c>
      <c r="E17" s="4"/>
      <c r="F17" s="4"/>
      <c r="G17" s="11" t="s">
        <v>19</v>
      </c>
      <c r="H17" s="109"/>
    </row>
    <row r="18" spans="1:8" ht="21" x14ac:dyDescent="0.35">
      <c r="A18" s="21">
        <v>512000</v>
      </c>
      <c r="B18" s="3" t="s">
        <v>21</v>
      </c>
      <c r="C18" s="4">
        <v>6000</v>
      </c>
      <c r="D18" s="8">
        <v>5319</v>
      </c>
      <c r="E18" s="4"/>
      <c r="F18" s="4"/>
      <c r="G18" s="11"/>
      <c r="H18" s="109"/>
    </row>
    <row r="19" spans="1:8" ht="21" x14ac:dyDescent="0.35">
      <c r="A19" s="21">
        <v>518001</v>
      </c>
      <c r="B19" s="3" t="s">
        <v>22</v>
      </c>
      <c r="C19" s="4">
        <v>5000</v>
      </c>
      <c r="D19" s="8">
        <v>5065</v>
      </c>
      <c r="E19" s="4"/>
      <c r="F19" s="4"/>
      <c r="G19" s="11"/>
      <c r="H19" s="109"/>
    </row>
    <row r="20" spans="1:8" ht="21" x14ac:dyDescent="0.35">
      <c r="A20" s="21">
        <v>518002</v>
      </c>
      <c r="B20" s="3" t="s">
        <v>23</v>
      </c>
      <c r="C20" s="4">
        <v>2000</v>
      </c>
      <c r="D20" s="8">
        <v>1491</v>
      </c>
      <c r="E20" s="4"/>
      <c r="F20" s="4"/>
      <c r="G20" s="11"/>
      <c r="H20" s="109"/>
    </row>
    <row r="21" spans="1:8" ht="21" x14ac:dyDescent="0.35">
      <c r="A21" s="21">
        <v>518003</v>
      </c>
      <c r="B21" s="3" t="s">
        <v>24</v>
      </c>
      <c r="C21" s="4">
        <v>150000</v>
      </c>
      <c r="D21" s="8">
        <v>138444</v>
      </c>
      <c r="E21" s="4"/>
      <c r="F21" s="4"/>
      <c r="G21" s="11"/>
      <c r="H21" s="109"/>
    </row>
    <row r="22" spans="1:8" ht="21" x14ac:dyDescent="0.35">
      <c r="A22" s="21">
        <v>518004</v>
      </c>
      <c r="B22" s="3" t="s">
        <v>25</v>
      </c>
      <c r="C22" s="4">
        <v>48000</v>
      </c>
      <c r="D22" s="8">
        <v>48000</v>
      </c>
      <c r="E22" s="4"/>
      <c r="F22" s="4"/>
      <c r="G22" s="11"/>
      <c r="H22" s="109"/>
    </row>
    <row r="23" spans="1:8" ht="21" x14ac:dyDescent="0.35">
      <c r="A23" s="21">
        <v>518006</v>
      </c>
      <c r="B23" s="3" t="s">
        <v>26</v>
      </c>
      <c r="C23" s="4">
        <v>1000</v>
      </c>
      <c r="D23" s="8">
        <v>443</v>
      </c>
      <c r="E23" s="4"/>
      <c r="F23" s="4"/>
      <c r="G23" s="11"/>
      <c r="H23" s="109"/>
    </row>
    <row r="24" spans="1:8" ht="21" x14ac:dyDescent="0.35">
      <c r="A24" s="21">
        <v>518007</v>
      </c>
      <c r="B24" s="3" t="s">
        <v>27</v>
      </c>
      <c r="C24" s="4">
        <v>0</v>
      </c>
      <c r="D24" s="8">
        <v>0</v>
      </c>
      <c r="E24" s="4"/>
      <c r="F24" s="4"/>
      <c r="G24" s="11"/>
      <c r="H24" s="109"/>
    </row>
    <row r="25" spans="1:8" ht="21" x14ac:dyDescent="0.35">
      <c r="A25" s="21">
        <v>518008</v>
      </c>
      <c r="B25" s="3" t="s">
        <v>28</v>
      </c>
      <c r="C25" s="4">
        <v>38000</v>
      </c>
      <c r="D25" s="8">
        <v>32021</v>
      </c>
      <c r="E25" s="4"/>
      <c r="F25" s="4"/>
      <c r="G25" s="11"/>
      <c r="H25" s="109"/>
    </row>
    <row r="26" spans="1:8" ht="21" x14ac:dyDescent="0.35">
      <c r="A26" s="64">
        <v>518091</v>
      </c>
      <c r="B26" s="65" t="s">
        <v>65</v>
      </c>
      <c r="C26" s="68">
        <v>53000</v>
      </c>
      <c r="D26" s="8"/>
      <c r="E26" s="4"/>
      <c r="F26" s="4"/>
      <c r="G26" s="11"/>
      <c r="H26" s="109"/>
    </row>
    <row r="27" spans="1:8" ht="21" x14ac:dyDescent="0.35">
      <c r="A27" s="51">
        <v>518094</v>
      </c>
      <c r="B27" s="52" t="s">
        <v>66</v>
      </c>
      <c r="C27" s="55">
        <v>62000</v>
      </c>
      <c r="D27" s="76"/>
      <c r="E27" s="4"/>
      <c r="F27" s="4"/>
      <c r="G27" s="11"/>
      <c r="H27" s="109"/>
    </row>
    <row r="28" spans="1:8" ht="21" x14ac:dyDescent="0.35">
      <c r="A28" s="21">
        <v>521001</v>
      </c>
      <c r="B28" s="3" t="s">
        <v>29</v>
      </c>
      <c r="C28" s="8">
        <f>4408000+670000</f>
        <v>5078000</v>
      </c>
      <c r="D28" s="76"/>
      <c r="E28" s="4"/>
      <c r="F28" s="4"/>
      <c r="G28" s="11"/>
      <c r="H28" s="109"/>
    </row>
    <row r="29" spans="1:8" ht="21" x14ac:dyDescent="0.35">
      <c r="A29" s="21">
        <v>521011</v>
      </c>
      <c r="B29" s="5" t="s">
        <v>30</v>
      </c>
      <c r="C29" s="6">
        <v>70000</v>
      </c>
      <c r="D29" s="76">
        <v>52300</v>
      </c>
      <c r="E29" s="4"/>
      <c r="F29" s="4"/>
      <c r="G29" s="11"/>
      <c r="H29" s="109"/>
    </row>
    <row r="30" spans="1:8" ht="21" x14ac:dyDescent="0.35">
      <c r="A30" s="21">
        <v>521012</v>
      </c>
      <c r="B30" s="5" t="s">
        <v>78</v>
      </c>
      <c r="C30" s="6">
        <v>0</v>
      </c>
      <c r="D30" s="76">
        <v>20979</v>
      </c>
      <c r="E30" s="4"/>
      <c r="F30" s="4"/>
      <c r="G30" s="11" t="s">
        <v>19</v>
      </c>
      <c r="H30" s="109"/>
    </row>
    <row r="31" spans="1:8" ht="21" x14ac:dyDescent="0.35">
      <c r="A31" s="64">
        <v>521099</v>
      </c>
      <c r="B31" s="65" t="s">
        <v>80</v>
      </c>
      <c r="C31" s="66">
        <v>270000</v>
      </c>
      <c r="D31" s="76"/>
      <c r="E31" s="4"/>
      <c r="F31" s="4"/>
      <c r="G31" s="11"/>
      <c r="H31" s="109"/>
    </row>
    <row r="32" spans="1:8" ht="21" x14ac:dyDescent="0.35">
      <c r="A32" s="51">
        <v>521098</v>
      </c>
      <c r="B32" s="52" t="s">
        <v>81</v>
      </c>
      <c r="C32" s="53">
        <v>175000</v>
      </c>
      <c r="D32" s="76"/>
      <c r="E32" s="4"/>
      <c r="F32" s="4"/>
      <c r="G32" s="11" t="s">
        <v>19</v>
      </c>
      <c r="H32" s="109"/>
    </row>
    <row r="33" spans="1:8" ht="21" x14ac:dyDescent="0.35">
      <c r="A33" s="21">
        <v>524000</v>
      </c>
      <c r="B33" s="5" t="s">
        <v>31</v>
      </c>
      <c r="C33" s="8">
        <v>1716000</v>
      </c>
      <c r="D33" s="76"/>
      <c r="E33" s="4"/>
      <c r="F33" s="4"/>
      <c r="G33" s="11" t="s">
        <v>19</v>
      </c>
      <c r="H33" s="109"/>
    </row>
    <row r="34" spans="1:8" ht="21" x14ac:dyDescent="0.35">
      <c r="A34" s="21">
        <v>524002</v>
      </c>
      <c r="B34" s="5" t="s">
        <v>79</v>
      </c>
      <c r="C34" s="6">
        <v>0</v>
      </c>
      <c r="D34" s="76">
        <f>8129+420</f>
        <v>8549</v>
      </c>
      <c r="E34" s="4"/>
      <c r="F34" s="4"/>
      <c r="G34" s="11" t="s">
        <v>19</v>
      </c>
      <c r="H34" s="109"/>
    </row>
    <row r="35" spans="1:8" ht="21" x14ac:dyDescent="0.35">
      <c r="A35" s="64">
        <v>524099</v>
      </c>
      <c r="B35" s="65" t="s">
        <v>68</v>
      </c>
      <c r="C35" s="66">
        <v>30000</v>
      </c>
      <c r="D35" s="76"/>
      <c r="E35" s="4"/>
      <c r="F35" s="4"/>
      <c r="G35" s="11"/>
      <c r="H35" s="109"/>
    </row>
    <row r="36" spans="1:8" ht="21" x14ac:dyDescent="0.35">
      <c r="A36" s="21">
        <v>527001</v>
      </c>
      <c r="B36" s="5" t="s">
        <v>32</v>
      </c>
      <c r="C36" s="8">
        <v>102000</v>
      </c>
      <c r="D36" s="76"/>
      <c r="E36" s="4"/>
      <c r="F36" s="4"/>
      <c r="G36" s="11"/>
      <c r="H36" s="109"/>
    </row>
    <row r="37" spans="1:8" ht="21" x14ac:dyDescent="0.35">
      <c r="A37" s="64">
        <v>527099</v>
      </c>
      <c r="B37" s="65" t="s">
        <v>69</v>
      </c>
      <c r="C37" s="66">
        <v>2000</v>
      </c>
      <c r="D37" s="76"/>
      <c r="E37" s="8"/>
      <c r="F37" s="8"/>
      <c r="G37" s="11"/>
      <c r="H37" s="109"/>
    </row>
    <row r="38" spans="1:8" ht="21" x14ac:dyDescent="0.35">
      <c r="A38" s="21">
        <v>525000</v>
      </c>
      <c r="B38" s="3" t="s">
        <v>34</v>
      </c>
      <c r="C38" s="4">
        <v>18000</v>
      </c>
      <c r="D38" s="76">
        <v>17090</v>
      </c>
      <c r="E38" s="6"/>
      <c r="F38" s="6"/>
      <c r="G38" s="11"/>
      <c r="H38" s="109"/>
    </row>
    <row r="39" spans="1:8" ht="21" x14ac:dyDescent="0.35">
      <c r="A39" s="21">
        <v>551002</v>
      </c>
      <c r="B39" s="3" t="s">
        <v>35</v>
      </c>
      <c r="C39" s="4">
        <v>0</v>
      </c>
      <c r="D39" s="76">
        <v>1034</v>
      </c>
      <c r="E39" s="6"/>
      <c r="F39" s="6"/>
      <c r="G39" s="11"/>
      <c r="H39" s="109"/>
    </row>
    <row r="40" spans="1:8" ht="21" x14ac:dyDescent="0.35">
      <c r="A40" s="21">
        <v>558000</v>
      </c>
      <c r="B40" s="5" t="s">
        <v>36</v>
      </c>
      <c r="C40" s="6">
        <v>60000</v>
      </c>
      <c r="D40" s="76">
        <v>127705</v>
      </c>
      <c r="E40" s="8"/>
      <c r="F40" s="8"/>
      <c r="G40" s="11"/>
      <c r="H40" s="109"/>
    </row>
    <row r="41" spans="1:8" ht="21" x14ac:dyDescent="0.35">
      <c r="A41" s="72">
        <v>558090</v>
      </c>
      <c r="B41" s="73" t="s">
        <v>74</v>
      </c>
      <c r="C41" s="74">
        <v>20000</v>
      </c>
      <c r="D41" s="76"/>
      <c r="E41" s="8"/>
      <c r="F41" s="8"/>
      <c r="G41" s="11"/>
      <c r="H41" s="109"/>
    </row>
    <row r="42" spans="1:8" ht="21" x14ac:dyDescent="0.35">
      <c r="A42" s="57">
        <v>558092</v>
      </c>
      <c r="B42" s="52" t="s">
        <v>70</v>
      </c>
      <c r="C42" s="58">
        <v>0</v>
      </c>
      <c r="D42" s="106"/>
      <c r="E42" s="4"/>
      <c r="F42" s="4"/>
      <c r="G42" s="11"/>
      <c r="H42" s="109"/>
    </row>
    <row r="43" spans="1:8" ht="21.75" thickBot="1" x14ac:dyDescent="0.4">
      <c r="A43" s="22">
        <v>569015</v>
      </c>
      <c r="B43" s="12" t="s">
        <v>37</v>
      </c>
      <c r="C43" s="13">
        <v>10000</v>
      </c>
      <c r="D43" s="106">
        <v>10767</v>
      </c>
      <c r="E43" s="6"/>
      <c r="F43" s="6"/>
      <c r="G43" s="11"/>
      <c r="H43" s="109"/>
    </row>
    <row r="44" spans="1:8" ht="21.75" thickBot="1" x14ac:dyDescent="0.4">
      <c r="A44" s="23" t="s">
        <v>47</v>
      </c>
      <c r="B44" s="18" t="s">
        <v>38</v>
      </c>
      <c r="C44" s="17">
        <f>SUM(C5:C43)</f>
        <v>9002000</v>
      </c>
      <c r="D44" s="106">
        <f>SUM(D5:D43)</f>
        <v>1346945</v>
      </c>
      <c r="E44" s="16"/>
      <c r="F44" s="16"/>
      <c r="G44" s="15">
        <f>SUM(G5:G43)</f>
        <v>9002000</v>
      </c>
      <c r="H44" s="109">
        <f>SUM(H5:H43)</f>
        <v>1379500</v>
      </c>
    </row>
    <row r="45" spans="1:8" ht="18.75" x14ac:dyDescent="0.3">
      <c r="D45" s="81"/>
      <c r="G45" s="7" t="s">
        <v>19</v>
      </c>
    </row>
    <row r="46" spans="1:8" ht="21" x14ac:dyDescent="0.35">
      <c r="B46" s="20" t="s">
        <v>54</v>
      </c>
      <c r="G46" s="110"/>
    </row>
    <row r="47" spans="1:8" x14ac:dyDescent="0.25">
      <c r="B47" s="19" t="s">
        <v>40</v>
      </c>
      <c r="C47" s="1" t="s">
        <v>41</v>
      </c>
    </row>
    <row r="48" spans="1:8" x14ac:dyDescent="0.25">
      <c r="B48" s="19" t="s">
        <v>33</v>
      </c>
      <c r="C48" s="1" t="s">
        <v>42</v>
      </c>
      <c r="D48" s="1"/>
    </row>
    <row r="49" spans="2:6" x14ac:dyDescent="0.25">
      <c r="B49" s="19" t="s">
        <v>30</v>
      </c>
      <c r="C49" s="1" t="s">
        <v>43</v>
      </c>
      <c r="D49" s="1"/>
    </row>
    <row r="50" spans="2:6" x14ac:dyDescent="0.25">
      <c r="B50" s="19" t="s">
        <v>44</v>
      </c>
      <c r="C50" s="1" t="s">
        <v>45</v>
      </c>
      <c r="D50" s="1"/>
    </row>
    <row r="51" spans="2:6" x14ac:dyDescent="0.25">
      <c r="B51" s="19" t="s">
        <v>76</v>
      </c>
      <c r="C51" s="1" t="s">
        <v>77</v>
      </c>
      <c r="D51" s="1"/>
    </row>
    <row r="52" spans="2:6" x14ac:dyDescent="0.25">
      <c r="D52" s="1"/>
    </row>
    <row r="53" spans="2:6" x14ac:dyDescent="0.25">
      <c r="B53" s="26" t="s">
        <v>50</v>
      </c>
      <c r="C53" s="28" t="s">
        <v>51</v>
      </c>
      <c r="F53" s="29" t="s">
        <v>53</v>
      </c>
    </row>
    <row r="54" spans="2:6" x14ac:dyDescent="0.25">
      <c r="C54" s="7">
        <v>7068000</v>
      </c>
      <c r="D54" s="28"/>
      <c r="F54" s="7">
        <v>7068000</v>
      </c>
    </row>
    <row r="55" spans="2:6" x14ac:dyDescent="0.25">
      <c r="D55" s="7"/>
    </row>
    <row r="56" spans="2:6" x14ac:dyDescent="0.25">
      <c r="B56" s="27" t="s">
        <v>52</v>
      </c>
      <c r="C56" s="29" t="s">
        <v>51</v>
      </c>
      <c r="E56" s="29"/>
      <c r="F56" s="29" t="s">
        <v>53</v>
      </c>
    </row>
    <row r="57" spans="2:6" x14ac:dyDescent="0.25">
      <c r="C57" s="30">
        <v>8128000</v>
      </c>
      <c r="D57" s="29"/>
      <c r="E57" s="29"/>
      <c r="F57" s="30">
        <v>8128000</v>
      </c>
    </row>
    <row r="58" spans="2:6" x14ac:dyDescent="0.25">
      <c r="D58" s="30"/>
    </row>
  </sheetData>
  <mergeCells count="2">
    <mergeCell ref="A4:C4"/>
    <mergeCell ref="E4:G4"/>
  </mergeCells>
  <pageMargins left="0.7" right="0.7" top="0.78740157499999996" bottom="0.78740157499999996" header="0.3" footer="0.3"/>
  <pageSetup paperSize="9" scale="67" fitToWidth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F55"/>
  <sheetViews>
    <sheetView workbookViewId="0">
      <selection sqref="A1:XFD1048576"/>
    </sheetView>
  </sheetViews>
  <sheetFormatPr defaultColWidth="9.140625" defaultRowHeight="15" x14ac:dyDescent="0.25"/>
  <cols>
    <col min="1" max="1" width="8" customWidth="1"/>
    <col min="2" max="2" width="35.85546875" customWidth="1"/>
    <col min="3" max="3" width="15.5703125" customWidth="1"/>
    <col min="4" max="4" width="9.85546875" customWidth="1"/>
    <col min="5" max="5" width="25" customWidth="1"/>
    <col min="6" max="6" width="16" customWidth="1"/>
  </cols>
  <sheetData>
    <row r="1" spans="1:6" ht="19.5" thickBot="1" x14ac:dyDescent="0.35">
      <c r="B1" s="2" t="s">
        <v>100</v>
      </c>
      <c r="C1" s="2"/>
      <c r="D1" s="2"/>
      <c r="E1" s="2"/>
    </row>
    <row r="2" spans="1:6" ht="15.75" thickBot="1" x14ac:dyDescent="0.3">
      <c r="A2" s="210" t="s">
        <v>102</v>
      </c>
      <c r="B2" s="211"/>
      <c r="C2" s="212"/>
      <c r="D2" s="210" t="s">
        <v>103</v>
      </c>
      <c r="E2" s="211"/>
      <c r="F2" s="212"/>
    </row>
    <row r="3" spans="1:6" ht="18.75" x14ac:dyDescent="0.3">
      <c r="A3" s="24">
        <v>501001</v>
      </c>
      <c r="B3" s="10" t="s">
        <v>3</v>
      </c>
      <c r="C3" s="9">
        <v>350000</v>
      </c>
      <c r="D3" s="21">
        <v>602001</v>
      </c>
      <c r="E3" s="3" t="s">
        <v>4</v>
      </c>
      <c r="F3" s="4">
        <v>350000</v>
      </c>
    </row>
    <row r="4" spans="1:6" ht="18.75" x14ac:dyDescent="0.3">
      <c r="A4" s="21">
        <v>501003</v>
      </c>
      <c r="B4" s="3" t="s">
        <v>7</v>
      </c>
      <c r="C4" s="4">
        <v>30000</v>
      </c>
      <c r="D4" s="21">
        <v>609010</v>
      </c>
      <c r="E4" s="3" t="s">
        <v>6</v>
      </c>
      <c r="F4" s="4">
        <v>15000</v>
      </c>
    </row>
    <row r="5" spans="1:6" ht="18.75" x14ac:dyDescent="0.3">
      <c r="A5" s="21">
        <v>501005</v>
      </c>
      <c r="B5" s="3" t="s">
        <v>9</v>
      </c>
      <c r="C5" s="4">
        <v>13000</v>
      </c>
      <c r="D5" s="21">
        <v>609012</v>
      </c>
      <c r="E5" s="3" t="s">
        <v>8</v>
      </c>
      <c r="F5" s="4">
        <v>70000</v>
      </c>
    </row>
    <row r="6" spans="1:6" ht="18.75" x14ac:dyDescent="0.3">
      <c r="A6" s="21">
        <v>501007</v>
      </c>
      <c r="B6" s="3" t="s">
        <v>11</v>
      </c>
      <c r="C6" s="4">
        <v>3000</v>
      </c>
      <c r="D6" s="21">
        <v>609011</v>
      </c>
      <c r="E6" s="3" t="s">
        <v>10</v>
      </c>
      <c r="F6" s="4">
        <v>50000</v>
      </c>
    </row>
    <row r="7" spans="1:6" ht="18.75" x14ac:dyDescent="0.3">
      <c r="A7" s="21">
        <v>501010</v>
      </c>
      <c r="B7" s="3" t="s">
        <v>13</v>
      </c>
      <c r="C7" s="4">
        <v>200000</v>
      </c>
      <c r="D7" s="51">
        <v>609013</v>
      </c>
      <c r="E7" s="52" t="s">
        <v>71</v>
      </c>
      <c r="F7" s="55">
        <v>26000</v>
      </c>
    </row>
    <row r="8" spans="1:6" ht="21.75" customHeight="1" x14ac:dyDescent="0.3">
      <c r="A8" s="21">
        <v>501011</v>
      </c>
      <c r="B8" s="3" t="s">
        <v>14</v>
      </c>
      <c r="C8" s="8">
        <v>70000</v>
      </c>
      <c r="D8" s="114" t="s">
        <v>101</v>
      </c>
      <c r="E8" s="65" t="s">
        <v>73</v>
      </c>
      <c r="F8" s="68">
        <f>C9+C23+C28+C32+C34+C38</f>
        <v>435000</v>
      </c>
    </row>
    <row r="9" spans="1:6" ht="18.75" x14ac:dyDescent="0.3">
      <c r="A9" s="64">
        <v>501090</v>
      </c>
      <c r="B9" s="65" t="s">
        <v>63</v>
      </c>
      <c r="C9" s="66">
        <v>60000</v>
      </c>
      <c r="D9" s="111">
        <v>672022</v>
      </c>
      <c r="E9" s="61" t="s">
        <v>75</v>
      </c>
      <c r="F9" s="53">
        <f>C10+C24+C29+C39-F7</f>
        <v>261000</v>
      </c>
    </row>
    <row r="10" spans="1:6" ht="18.75" x14ac:dyDescent="0.3">
      <c r="A10" s="51">
        <v>501091</v>
      </c>
      <c r="B10" s="52" t="s">
        <v>64</v>
      </c>
      <c r="C10" s="53">
        <v>50000</v>
      </c>
      <c r="D10" s="21">
        <v>672348</v>
      </c>
      <c r="E10" s="3" t="s">
        <v>12</v>
      </c>
      <c r="F10" s="4">
        <v>840000</v>
      </c>
    </row>
    <row r="11" spans="1:6" ht="18.75" x14ac:dyDescent="0.3">
      <c r="A11" s="21">
        <v>502001</v>
      </c>
      <c r="B11" s="3" t="s">
        <v>16</v>
      </c>
      <c r="C11" s="4">
        <v>120000</v>
      </c>
      <c r="D11" s="112">
        <v>672346</v>
      </c>
      <c r="E11" s="5" t="s">
        <v>61</v>
      </c>
      <c r="F11" s="8">
        <f>C8+C25+C30+C33</f>
        <v>6966000</v>
      </c>
    </row>
    <row r="12" spans="1:6" ht="18.75" x14ac:dyDescent="0.3">
      <c r="A12" s="21">
        <v>502002</v>
      </c>
      <c r="B12" s="3" t="s">
        <v>17</v>
      </c>
      <c r="C12" s="4">
        <v>20000</v>
      </c>
      <c r="D12" s="113">
        <v>648000</v>
      </c>
      <c r="E12" s="3" t="s">
        <v>49</v>
      </c>
      <c r="F12" s="4">
        <v>0</v>
      </c>
    </row>
    <row r="13" spans="1:6" ht="18.75" x14ac:dyDescent="0.3">
      <c r="A13" s="21">
        <v>502004</v>
      </c>
      <c r="B13" s="3" t="s">
        <v>18</v>
      </c>
      <c r="C13" s="4">
        <v>180000</v>
      </c>
      <c r="D13" s="4"/>
      <c r="E13" s="4"/>
      <c r="F13" s="11"/>
    </row>
    <row r="14" spans="1:6" ht="18.75" x14ac:dyDescent="0.3">
      <c r="A14" s="21">
        <v>511000</v>
      </c>
      <c r="B14" s="3" t="s">
        <v>20</v>
      </c>
      <c r="C14" s="4">
        <v>0</v>
      </c>
      <c r="D14" s="4"/>
      <c r="E14" s="4"/>
      <c r="F14" s="11" t="s">
        <v>19</v>
      </c>
    </row>
    <row r="15" spans="1:6" ht="18.75" x14ac:dyDescent="0.3">
      <c r="A15" s="21">
        <v>512000</v>
      </c>
      <c r="B15" s="3" t="s">
        <v>21</v>
      </c>
      <c r="C15" s="4">
        <v>6000</v>
      </c>
      <c r="D15" s="4"/>
      <c r="E15" s="4"/>
      <c r="F15" s="11"/>
    </row>
    <row r="16" spans="1:6" ht="18.75" x14ac:dyDescent="0.3">
      <c r="A16" s="21">
        <v>518001</v>
      </c>
      <c r="B16" s="3" t="s">
        <v>22</v>
      </c>
      <c r="C16" s="4">
        <v>5000</v>
      </c>
      <c r="D16" s="4"/>
      <c r="E16" s="4"/>
      <c r="F16" s="11"/>
    </row>
    <row r="17" spans="1:6" ht="18.75" x14ac:dyDescent="0.3">
      <c r="A17" s="21">
        <v>518002</v>
      </c>
      <c r="B17" s="3" t="s">
        <v>23</v>
      </c>
      <c r="C17" s="4">
        <v>2000</v>
      </c>
      <c r="D17" s="4"/>
      <c r="E17" s="4"/>
      <c r="F17" s="11"/>
    </row>
    <row r="18" spans="1:6" ht="18.75" x14ac:dyDescent="0.3">
      <c r="A18" s="21">
        <v>518003</v>
      </c>
      <c r="B18" s="3" t="s">
        <v>24</v>
      </c>
      <c r="C18" s="4">
        <v>150000</v>
      </c>
      <c r="D18" s="4"/>
      <c r="E18" s="4"/>
      <c r="F18" s="11"/>
    </row>
    <row r="19" spans="1:6" ht="18.75" x14ac:dyDescent="0.3">
      <c r="A19" s="21">
        <v>518004</v>
      </c>
      <c r="B19" s="3" t="s">
        <v>25</v>
      </c>
      <c r="C19" s="4">
        <v>48000</v>
      </c>
      <c r="D19" s="4"/>
      <c r="E19" s="4"/>
      <c r="F19" s="11"/>
    </row>
    <row r="20" spans="1:6" ht="18.75" x14ac:dyDescent="0.3">
      <c r="A20" s="21">
        <v>518006</v>
      </c>
      <c r="B20" s="3" t="s">
        <v>26</v>
      </c>
      <c r="C20" s="4">
        <v>2000</v>
      </c>
      <c r="D20" s="4"/>
      <c r="E20" s="4"/>
      <c r="F20" s="11"/>
    </row>
    <row r="21" spans="1:6" ht="18.75" x14ac:dyDescent="0.3">
      <c r="A21" s="21">
        <v>518007</v>
      </c>
      <c r="B21" s="3" t="s">
        <v>27</v>
      </c>
      <c r="C21" s="4">
        <v>0</v>
      </c>
      <c r="D21" s="4"/>
      <c r="E21" s="4"/>
      <c r="F21" s="11"/>
    </row>
    <row r="22" spans="1:6" ht="18.75" x14ac:dyDescent="0.3">
      <c r="A22" s="21">
        <v>518008</v>
      </c>
      <c r="B22" s="3" t="s">
        <v>28</v>
      </c>
      <c r="C22" s="4">
        <v>38000</v>
      </c>
      <c r="D22" s="4"/>
      <c r="E22" s="4"/>
      <c r="F22" s="11"/>
    </row>
    <row r="23" spans="1:6" ht="18.75" x14ac:dyDescent="0.3">
      <c r="A23" s="64">
        <v>518091</v>
      </c>
      <c r="B23" s="65" t="s">
        <v>65</v>
      </c>
      <c r="C23" s="68">
        <v>53000</v>
      </c>
      <c r="D23" s="4"/>
      <c r="E23" s="4"/>
      <c r="F23" s="11"/>
    </row>
    <row r="24" spans="1:6" ht="18.75" x14ac:dyDescent="0.3">
      <c r="A24" s="51">
        <v>518094</v>
      </c>
      <c r="B24" s="52" t="s">
        <v>66</v>
      </c>
      <c r="C24" s="55">
        <v>62000</v>
      </c>
      <c r="D24" s="4"/>
      <c r="E24" s="4"/>
      <c r="F24" s="11"/>
    </row>
    <row r="25" spans="1:6" ht="18.75" x14ac:dyDescent="0.3">
      <c r="A25" s="21">
        <v>521001</v>
      </c>
      <c r="B25" s="3" t="s">
        <v>29</v>
      </c>
      <c r="C25" s="8">
        <f>4408000+670000</f>
        <v>5078000</v>
      </c>
      <c r="D25" s="4"/>
      <c r="E25" s="4"/>
      <c r="F25" s="11"/>
    </row>
    <row r="26" spans="1:6" ht="18.75" x14ac:dyDescent="0.3">
      <c r="A26" s="21">
        <v>521011</v>
      </c>
      <c r="B26" s="5" t="s">
        <v>30</v>
      </c>
      <c r="C26" s="6">
        <v>70000</v>
      </c>
      <c r="D26" s="4"/>
      <c r="E26" s="4"/>
      <c r="F26" s="11"/>
    </row>
    <row r="27" spans="1:6" ht="18.75" x14ac:dyDescent="0.3">
      <c r="A27" s="21">
        <v>521012</v>
      </c>
      <c r="B27" s="5" t="s">
        <v>78</v>
      </c>
      <c r="C27" s="6">
        <v>0</v>
      </c>
      <c r="D27" s="4"/>
      <c r="E27" s="4"/>
      <c r="F27" s="11" t="s">
        <v>19</v>
      </c>
    </row>
    <row r="28" spans="1:6" ht="18.75" x14ac:dyDescent="0.3">
      <c r="A28" s="64">
        <v>521099</v>
      </c>
      <c r="B28" s="65" t="s">
        <v>80</v>
      </c>
      <c r="C28" s="66">
        <v>270000</v>
      </c>
      <c r="D28" s="4"/>
      <c r="E28" s="4"/>
      <c r="F28" s="11"/>
    </row>
    <row r="29" spans="1:6" ht="18.75" x14ac:dyDescent="0.3">
      <c r="A29" s="51">
        <v>521098</v>
      </c>
      <c r="B29" s="52" t="s">
        <v>81</v>
      </c>
      <c r="C29" s="53">
        <v>175000</v>
      </c>
      <c r="D29" s="4"/>
      <c r="E29" s="4"/>
      <c r="F29" s="11" t="s">
        <v>19</v>
      </c>
    </row>
    <row r="30" spans="1:6" ht="18.75" x14ac:dyDescent="0.3">
      <c r="A30" s="21">
        <v>524000</v>
      </c>
      <c r="B30" s="5" t="s">
        <v>31</v>
      </c>
      <c r="C30" s="8">
        <v>1716000</v>
      </c>
      <c r="D30" s="4"/>
      <c r="E30" s="4"/>
      <c r="F30" s="11" t="s">
        <v>19</v>
      </c>
    </row>
    <row r="31" spans="1:6" ht="18.75" x14ac:dyDescent="0.3">
      <c r="A31" s="21">
        <v>524002</v>
      </c>
      <c r="B31" s="5" t="s">
        <v>79</v>
      </c>
      <c r="C31" s="6">
        <v>0</v>
      </c>
      <c r="D31" s="4"/>
      <c r="E31" s="4"/>
      <c r="F31" s="11" t="s">
        <v>19</v>
      </c>
    </row>
    <row r="32" spans="1:6" ht="18.75" x14ac:dyDescent="0.3">
      <c r="A32" s="64">
        <v>524099</v>
      </c>
      <c r="B32" s="65" t="s">
        <v>68</v>
      </c>
      <c r="C32" s="66">
        <v>30000</v>
      </c>
      <c r="D32" s="4"/>
      <c r="E32" s="4"/>
      <c r="F32" s="11"/>
    </row>
    <row r="33" spans="1:6" ht="18.75" x14ac:dyDescent="0.3">
      <c r="A33" s="21">
        <v>527001</v>
      </c>
      <c r="B33" s="5" t="s">
        <v>32</v>
      </c>
      <c r="C33" s="8">
        <v>102000</v>
      </c>
      <c r="D33" s="4"/>
      <c r="E33" s="4"/>
      <c r="F33" s="11"/>
    </row>
    <row r="34" spans="1:6" ht="18.75" x14ac:dyDescent="0.3">
      <c r="A34" s="64">
        <v>527099</v>
      </c>
      <c r="B34" s="65" t="s">
        <v>69</v>
      </c>
      <c r="C34" s="66">
        <v>2000</v>
      </c>
      <c r="D34" s="8"/>
      <c r="E34" s="8"/>
      <c r="F34" s="11"/>
    </row>
    <row r="35" spans="1:6" ht="18.75" x14ac:dyDescent="0.3">
      <c r="A35" s="21">
        <v>525000</v>
      </c>
      <c r="B35" s="3" t="s">
        <v>34</v>
      </c>
      <c r="C35" s="4">
        <v>18000</v>
      </c>
      <c r="D35" s="6"/>
      <c r="E35" s="6"/>
      <c r="F35" s="11"/>
    </row>
    <row r="36" spans="1:6" ht="18.75" x14ac:dyDescent="0.3">
      <c r="A36" s="21">
        <v>551002</v>
      </c>
      <c r="B36" s="3" t="s">
        <v>35</v>
      </c>
      <c r="C36" s="4">
        <v>0</v>
      </c>
      <c r="D36" s="6"/>
      <c r="E36" s="6"/>
      <c r="F36" s="11"/>
    </row>
    <row r="37" spans="1:6" ht="18.75" x14ac:dyDescent="0.3">
      <c r="A37" s="21">
        <v>558000</v>
      </c>
      <c r="B37" s="5" t="s">
        <v>36</v>
      </c>
      <c r="C37" s="6">
        <v>60000</v>
      </c>
      <c r="D37" s="8"/>
      <c r="E37" s="8"/>
      <c r="F37" s="11"/>
    </row>
    <row r="38" spans="1:6" ht="18.75" x14ac:dyDescent="0.3">
      <c r="A38" s="72">
        <v>558090</v>
      </c>
      <c r="B38" s="73" t="s">
        <v>74</v>
      </c>
      <c r="C38" s="74">
        <v>20000</v>
      </c>
      <c r="D38" s="8"/>
      <c r="E38" s="8"/>
      <c r="F38" s="11"/>
    </row>
    <row r="39" spans="1:6" ht="18.75" x14ac:dyDescent="0.3">
      <c r="A39" s="57">
        <v>558092</v>
      </c>
      <c r="B39" s="52" t="s">
        <v>70</v>
      </c>
      <c r="C39" s="58">
        <v>0</v>
      </c>
      <c r="D39" s="4"/>
      <c r="E39" s="4"/>
      <c r="F39" s="11"/>
    </row>
    <row r="40" spans="1:6" ht="19.5" thickBot="1" x14ac:dyDescent="0.35">
      <c r="A40" s="22">
        <v>569015</v>
      </c>
      <c r="B40" s="12" t="s">
        <v>37</v>
      </c>
      <c r="C40" s="13">
        <v>10000</v>
      </c>
      <c r="D40" s="6"/>
      <c r="E40" s="6"/>
      <c r="F40" s="11"/>
    </row>
    <row r="41" spans="1:6" ht="19.5" thickBot="1" x14ac:dyDescent="0.35">
      <c r="A41" s="23" t="s">
        <v>47</v>
      </c>
      <c r="B41" s="18" t="s">
        <v>38</v>
      </c>
      <c r="C41" s="17">
        <f>SUM(C3:C40)</f>
        <v>9013000</v>
      </c>
      <c r="D41" s="16"/>
      <c r="E41" s="16"/>
      <c r="F41" s="15">
        <f>SUM(F3:F40)</f>
        <v>9013000</v>
      </c>
    </row>
    <row r="42" spans="1:6" ht="21" x14ac:dyDescent="0.35">
      <c r="B42" s="20" t="s">
        <v>54</v>
      </c>
      <c r="F42" s="110"/>
    </row>
    <row r="43" spans="1:6" x14ac:dyDescent="0.25">
      <c r="B43" s="19" t="s">
        <v>40</v>
      </c>
      <c r="C43" s="1" t="s">
        <v>41</v>
      </c>
    </row>
    <row r="44" spans="1:6" x14ac:dyDescent="0.25">
      <c r="B44" s="19" t="s">
        <v>33</v>
      </c>
      <c r="C44" s="1" t="s">
        <v>42</v>
      </c>
    </row>
    <row r="45" spans="1:6" x14ac:dyDescent="0.25">
      <c r="B45" s="19" t="s">
        <v>30</v>
      </c>
      <c r="C45" s="1" t="s">
        <v>43</v>
      </c>
    </row>
    <row r="46" spans="1:6" x14ac:dyDescent="0.25">
      <c r="B46" s="19" t="s">
        <v>44</v>
      </c>
      <c r="C46" s="1" t="s">
        <v>45</v>
      </c>
    </row>
    <row r="47" spans="1:6" x14ac:dyDescent="0.25">
      <c r="B47" s="19" t="s">
        <v>76</v>
      </c>
      <c r="C47" s="1" t="s">
        <v>77</v>
      </c>
    </row>
    <row r="48" spans="1:6" x14ac:dyDescent="0.25">
      <c r="B48" s="19" t="s">
        <v>36</v>
      </c>
      <c r="C48" s="1" t="s">
        <v>105</v>
      </c>
    </row>
    <row r="49" spans="2:5" x14ac:dyDescent="0.25">
      <c r="B49" s="19" t="s">
        <v>88</v>
      </c>
      <c r="C49" s="1" t="s">
        <v>89</v>
      </c>
    </row>
    <row r="50" spans="2:5" x14ac:dyDescent="0.25">
      <c r="B50" s="19"/>
      <c r="C50" s="1"/>
    </row>
    <row r="51" spans="2:5" x14ac:dyDescent="0.25">
      <c r="B51" s="26"/>
      <c r="C51" s="115" t="s">
        <v>83</v>
      </c>
      <c r="D51" s="116"/>
      <c r="E51" s="115" t="s">
        <v>82</v>
      </c>
    </row>
    <row r="52" spans="2:5" x14ac:dyDescent="0.25">
      <c r="B52" s="26" t="s">
        <v>52</v>
      </c>
      <c r="C52" s="7">
        <v>10000000</v>
      </c>
      <c r="E52" s="7">
        <v>10000000</v>
      </c>
    </row>
    <row r="54" spans="2:5" x14ac:dyDescent="0.25">
      <c r="B54" s="27" t="s">
        <v>104</v>
      </c>
      <c r="C54" s="30">
        <v>11000000</v>
      </c>
      <c r="D54" s="29"/>
      <c r="E54" s="30">
        <v>11000000</v>
      </c>
    </row>
    <row r="55" spans="2:5" x14ac:dyDescent="0.25">
      <c r="C55" s="30"/>
      <c r="D55" s="29"/>
      <c r="E55" s="30"/>
    </row>
  </sheetData>
  <mergeCells count="2">
    <mergeCell ref="A2:C2"/>
    <mergeCell ref="D2:F2"/>
  </mergeCells>
  <pageMargins left="0.31496062992125984" right="0.51181102362204722" top="0.59055118110236227" bottom="0.59055118110236227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8C463-AD80-44F7-AEC7-3651D2E3B1B8}">
  <sheetPr>
    <pageSetUpPr fitToPage="1"/>
  </sheetPr>
  <dimension ref="A1:H56"/>
  <sheetViews>
    <sheetView topLeftCell="A10" workbookViewId="0">
      <selection activeCell="B56" sqref="B56"/>
    </sheetView>
  </sheetViews>
  <sheetFormatPr defaultColWidth="9.140625" defaultRowHeight="15" x14ac:dyDescent="0.25"/>
  <cols>
    <col min="1" max="1" width="8" customWidth="1"/>
    <col min="2" max="2" width="35.85546875" customWidth="1"/>
    <col min="3" max="3" width="16.85546875" customWidth="1"/>
    <col min="4" max="4" width="20.42578125" customWidth="1"/>
    <col min="5" max="5" width="10.7109375" customWidth="1"/>
    <col min="6" max="6" width="25" customWidth="1"/>
    <col min="7" max="7" width="18.7109375" customWidth="1"/>
    <col min="8" max="8" width="20.5703125" customWidth="1"/>
  </cols>
  <sheetData>
    <row r="1" spans="1:8" ht="19.5" thickBot="1" x14ac:dyDescent="0.35">
      <c r="B1" s="145" t="s">
        <v>154</v>
      </c>
      <c r="C1" s="145"/>
      <c r="D1" s="165" t="s">
        <v>57</v>
      </c>
      <c r="E1" s="2"/>
      <c r="F1" s="2"/>
    </row>
    <row r="2" spans="1:8" ht="15.75" thickBot="1" x14ac:dyDescent="0.3">
      <c r="A2" s="205" t="s">
        <v>102</v>
      </c>
      <c r="B2" s="206"/>
      <c r="C2" s="207"/>
      <c r="D2" s="127"/>
      <c r="E2" s="208" t="s">
        <v>103</v>
      </c>
      <c r="F2" s="209"/>
      <c r="G2" s="209"/>
      <c r="H2" s="11"/>
    </row>
    <row r="3" spans="1:8" ht="18.75" x14ac:dyDescent="0.3">
      <c r="A3" s="128">
        <v>501001</v>
      </c>
      <c r="B3" s="129" t="s">
        <v>3</v>
      </c>
      <c r="C3" s="130">
        <v>500000</v>
      </c>
      <c r="D3" s="146"/>
      <c r="E3" s="112">
        <v>602000</v>
      </c>
      <c r="F3" s="5" t="s">
        <v>133</v>
      </c>
      <c r="G3" s="150">
        <v>4800</v>
      </c>
      <c r="H3" s="150"/>
    </row>
    <row r="4" spans="1:8" ht="18.75" x14ac:dyDescent="0.3">
      <c r="A4" s="112">
        <v>501003</v>
      </c>
      <c r="B4" s="5" t="s">
        <v>7</v>
      </c>
      <c r="C4" s="6">
        <v>50000</v>
      </c>
      <c r="D4" s="147"/>
      <c r="E4" s="112">
        <v>602001</v>
      </c>
      <c r="F4" s="5" t="s">
        <v>4</v>
      </c>
      <c r="G4" s="6">
        <v>500000</v>
      </c>
      <c r="H4" s="150"/>
    </row>
    <row r="5" spans="1:8" ht="18.75" x14ac:dyDescent="0.3">
      <c r="A5" s="112">
        <v>501005</v>
      </c>
      <c r="B5" s="5" t="s">
        <v>9</v>
      </c>
      <c r="C5" s="6">
        <v>7000</v>
      </c>
      <c r="D5" s="147"/>
      <c r="E5" s="161">
        <v>602087</v>
      </c>
      <c r="F5" s="162" t="s">
        <v>120</v>
      </c>
      <c r="G5" s="163">
        <v>44000</v>
      </c>
      <c r="H5" s="166"/>
    </row>
    <row r="6" spans="1:8" ht="18.75" x14ac:dyDescent="0.3">
      <c r="A6" s="112">
        <v>501007</v>
      </c>
      <c r="B6" s="5" t="s">
        <v>11</v>
      </c>
      <c r="C6" s="6">
        <v>7000</v>
      </c>
      <c r="D6" s="147"/>
      <c r="E6" s="161">
        <v>602088</v>
      </c>
      <c r="F6" s="162" t="s">
        <v>134</v>
      </c>
      <c r="G6" s="163">
        <v>0</v>
      </c>
      <c r="H6" s="192"/>
    </row>
    <row r="7" spans="1:8" ht="18.75" x14ac:dyDescent="0.3">
      <c r="A7" s="112">
        <v>501010</v>
      </c>
      <c r="B7" s="5" t="s">
        <v>13</v>
      </c>
      <c r="C7" s="6">
        <v>250000</v>
      </c>
      <c r="D7" s="147"/>
      <c r="E7" s="112">
        <v>609010</v>
      </c>
      <c r="F7" s="5" t="s">
        <v>6</v>
      </c>
      <c r="G7" s="6">
        <v>30000</v>
      </c>
      <c r="H7" s="150"/>
    </row>
    <row r="8" spans="1:8" ht="21.75" customHeight="1" x14ac:dyDescent="0.3">
      <c r="A8" s="111">
        <v>501011</v>
      </c>
      <c r="B8" s="60" t="s">
        <v>14</v>
      </c>
      <c r="C8" s="53">
        <v>100000</v>
      </c>
      <c r="D8" s="153"/>
      <c r="E8" s="112">
        <v>609012</v>
      </c>
      <c r="F8" s="5" t="s">
        <v>8</v>
      </c>
      <c r="G8" s="6">
        <v>70000</v>
      </c>
      <c r="H8" s="150"/>
    </row>
    <row r="9" spans="1:8" ht="18.75" x14ac:dyDescent="0.3">
      <c r="A9" s="161">
        <v>501087</v>
      </c>
      <c r="B9" s="162" t="s">
        <v>120</v>
      </c>
      <c r="C9" s="163">
        <v>40000</v>
      </c>
      <c r="D9" s="164"/>
      <c r="E9" s="112">
        <v>609011</v>
      </c>
      <c r="F9" s="5" t="s">
        <v>10</v>
      </c>
      <c r="G9" s="6">
        <v>130000</v>
      </c>
      <c r="H9" s="150"/>
    </row>
    <row r="10" spans="1:8" ht="18.75" x14ac:dyDescent="0.3">
      <c r="A10" s="133">
        <v>501090</v>
      </c>
      <c r="B10" s="174" t="s">
        <v>141</v>
      </c>
      <c r="C10" s="66">
        <v>70000</v>
      </c>
      <c r="D10" s="154"/>
      <c r="E10" s="132">
        <v>672028</v>
      </c>
      <c r="F10" s="174" t="s">
        <v>149</v>
      </c>
      <c r="G10" s="66">
        <f>C10+C24+C28+C31+C35+C40</f>
        <v>165000</v>
      </c>
      <c r="H10" s="176"/>
    </row>
    <row r="11" spans="1:8" ht="18.75" x14ac:dyDescent="0.3">
      <c r="A11" s="112">
        <v>502001</v>
      </c>
      <c r="B11" s="5" t="s">
        <v>16</v>
      </c>
      <c r="C11" s="6">
        <v>150000</v>
      </c>
      <c r="D11" s="147"/>
      <c r="E11" s="112">
        <v>672348</v>
      </c>
      <c r="F11" s="5" t="s">
        <v>12</v>
      </c>
      <c r="G11" s="6">
        <v>1250000</v>
      </c>
      <c r="H11" s="150"/>
    </row>
    <row r="12" spans="1:8" ht="18.75" x14ac:dyDescent="0.3">
      <c r="A12" s="112">
        <v>502002</v>
      </c>
      <c r="B12" s="5" t="s">
        <v>17</v>
      </c>
      <c r="C12" s="6">
        <v>45000</v>
      </c>
      <c r="D12" s="147"/>
      <c r="E12" s="111">
        <v>672346</v>
      </c>
      <c r="F12" s="60" t="s">
        <v>61</v>
      </c>
      <c r="G12" s="53">
        <f>C8+C23+C25+C29+C33+C39</f>
        <v>11318000</v>
      </c>
      <c r="H12" s="177"/>
    </row>
    <row r="13" spans="1:8" ht="18.75" x14ac:dyDescent="0.3">
      <c r="A13" s="112">
        <v>502004</v>
      </c>
      <c r="B13" s="5" t="s">
        <v>18</v>
      </c>
      <c r="C13" s="6">
        <v>110000</v>
      </c>
      <c r="D13" s="147"/>
      <c r="E13" s="134">
        <v>648000</v>
      </c>
      <c r="F13" s="5" t="s">
        <v>49</v>
      </c>
      <c r="G13" s="6">
        <v>0</v>
      </c>
      <c r="H13" s="150"/>
    </row>
    <row r="14" spans="1:8" ht="18.75" x14ac:dyDescent="0.3">
      <c r="A14" s="112">
        <v>511000</v>
      </c>
      <c r="B14" s="5" t="s">
        <v>118</v>
      </c>
      <c r="C14" s="6">
        <v>20000</v>
      </c>
      <c r="D14" s="147"/>
      <c r="E14" s="196"/>
      <c r="F14" s="77"/>
      <c r="G14" s="77"/>
      <c r="H14" s="197"/>
    </row>
    <row r="15" spans="1:8" ht="18.75" x14ac:dyDescent="0.3">
      <c r="A15" s="112">
        <v>512000</v>
      </c>
      <c r="B15" s="5" t="s">
        <v>21</v>
      </c>
      <c r="C15" s="6">
        <v>8000</v>
      </c>
      <c r="D15" s="147"/>
      <c r="E15" s="196"/>
      <c r="F15" s="89"/>
      <c r="G15" s="77"/>
      <c r="H15" s="197"/>
    </row>
    <row r="16" spans="1:8" ht="18.75" x14ac:dyDescent="0.3">
      <c r="A16" s="112">
        <v>518001</v>
      </c>
      <c r="B16" s="5" t="s">
        <v>22</v>
      </c>
      <c r="C16" s="6">
        <v>1000</v>
      </c>
      <c r="D16" s="147"/>
      <c r="E16" s="134"/>
      <c r="F16" s="6"/>
      <c r="G16" s="136"/>
      <c r="H16" s="3"/>
    </row>
    <row r="17" spans="1:8" ht="18.75" x14ac:dyDescent="0.3">
      <c r="A17" s="112">
        <v>518002</v>
      </c>
      <c r="B17" s="5" t="s">
        <v>23</v>
      </c>
      <c r="C17" s="6">
        <v>5000</v>
      </c>
      <c r="D17" s="147"/>
      <c r="E17" s="6"/>
      <c r="F17" s="6"/>
      <c r="G17" s="136"/>
      <c r="H17" s="3"/>
    </row>
    <row r="18" spans="1:8" ht="18.75" x14ac:dyDescent="0.3">
      <c r="A18" s="112">
        <v>518003</v>
      </c>
      <c r="B18" s="5" t="s">
        <v>24</v>
      </c>
      <c r="C18" s="6">
        <v>330000</v>
      </c>
      <c r="D18" s="147"/>
      <c r="E18" s="6"/>
      <c r="F18" s="6"/>
      <c r="G18" s="136"/>
      <c r="H18" s="3"/>
    </row>
    <row r="19" spans="1:8" ht="18.75" x14ac:dyDescent="0.3">
      <c r="A19" s="112">
        <v>518004</v>
      </c>
      <c r="B19" s="5" t="s">
        <v>25</v>
      </c>
      <c r="C19" s="6">
        <v>60000</v>
      </c>
      <c r="D19" s="147"/>
      <c r="E19" s="6"/>
      <c r="F19" s="6"/>
      <c r="G19" s="136"/>
      <c r="H19" s="3"/>
    </row>
    <row r="20" spans="1:8" ht="18.75" x14ac:dyDescent="0.3">
      <c r="A20" s="112">
        <v>518006</v>
      </c>
      <c r="B20" s="5" t="s">
        <v>26</v>
      </c>
      <c r="C20" s="6">
        <v>1000</v>
      </c>
      <c r="D20" s="147"/>
      <c r="E20" s="6"/>
      <c r="F20" s="6"/>
      <c r="G20" s="136"/>
      <c r="H20" s="3"/>
    </row>
    <row r="21" spans="1:8" ht="18.75" x14ac:dyDescent="0.3">
      <c r="A21" s="112">
        <v>518007</v>
      </c>
      <c r="B21" s="5" t="s">
        <v>27</v>
      </c>
      <c r="C21" s="6">
        <v>2200</v>
      </c>
      <c r="D21" s="147"/>
      <c r="E21" s="6"/>
      <c r="F21" s="6"/>
      <c r="G21" s="136"/>
      <c r="H21" s="3"/>
    </row>
    <row r="22" spans="1:8" ht="18.75" x14ac:dyDescent="0.3">
      <c r="A22" s="112">
        <v>518018</v>
      </c>
      <c r="B22" s="5" t="s">
        <v>28</v>
      </c>
      <c r="C22" s="6">
        <v>110000</v>
      </c>
      <c r="D22" s="147"/>
      <c r="E22" s="6"/>
      <c r="F22" s="6"/>
      <c r="G22" s="136"/>
      <c r="H22" s="3"/>
    </row>
    <row r="23" spans="1:8" ht="18.75" x14ac:dyDescent="0.3">
      <c r="A23" s="111">
        <v>518011</v>
      </c>
      <c r="B23" s="60" t="s">
        <v>129</v>
      </c>
      <c r="C23" s="53">
        <v>20000</v>
      </c>
      <c r="D23" s="153"/>
      <c r="E23" s="6"/>
      <c r="F23" s="6"/>
      <c r="G23" s="136"/>
      <c r="H23" s="3"/>
    </row>
    <row r="24" spans="1:8" ht="18.75" x14ac:dyDescent="0.3">
      <c r="A24" s="133">
        <v>518091</v>
      </c>
      <c r="B24" s="174" t="s">
        <v>142</v>
      </c>
      <c r="C24" s="66">
        <v>5000</v>
      </c>
      <c r="D24" s="154"/>
      <c r="E24" s="6"/>
      <c r="F24" s="6"/>
      <c r="G24" s="136"/>
      <c r="H24" s="3"/>
    </row>
    <row r="25" spans="1:8" ht="18.75" x14ac:dyDescent="0.3">
      <c r="A25" s="111">
        <v>521001</v>
      </c>
      <c r="B25" s="60" t="s">
        <v>110</v>
      </c>
      <c r="C25" s="53">
        <v>8300000</v>
      </c>
      <c r="D25" s="153"/>
      <c r="E25" s="6"/>
      <c r="F25" s="6"/>
      <c r="G25" s="136"/>
      <c r="H25" s="3"/>
    </row>
    <row r="26" spans="1:8" ht="18.75" x14ac:dyDescent="0.3">
      <c r="A26" s="112">
        <v>521011</v>
      </c>
      <c r="B26" s="5" t="s">
        <v>127</v>
      </c>
      <c r="C26" s="6">
        <v>150000</v>
      </c>
      <c r="D26" s="147"/>
      <c r="E26" s="6"/>
      <c r="F26" s="6"/>
      <c r="G26" s="136"/>
      <c r="H26" s="3"/>
    </row>
    <row r="27" spans="1:8" ht="18.75" x14ac:dyDescent="0.3">
      <c r="A27" s="111">
        <v>521009</v>
      </c>
      <c r="B27" s="60" t="s">
        <v>153</v>
      </c>
      <c r="C27" s="53">
        <v>6000</v>
      </c>
      <c r="D27" s="153"/>
      <c r="E27" s="6"/>
      <c r="F27" s="6"/>
      <c r="G27" s="136" t="s">
        <v>19</v>
      </c>
      <c r="H27" s="3"/>
    </row>
    <row r="28" spans="1:8" ht="18.75" x14ac:dyDescent="0.3">
      <c r="A28" s="133">
        <v>521099</v>
      </c>
      <c r="B28" s="174" t="s">
        <v>143</v>
      </c>
      <c r="C28" s="66">
        <v>30000</v>
      </c>
      <c r="D28" s="154"/>
      <c r="E28" s="6"/>
      <c r="F28" s="6"/>
      <c r="G28" s="136" t="s">
        <v>19</v>
      </c>
      <c r="H28" s="3"/>
    </row>
    <row r="29" spans="1:8" ht="18.75" x14ac:dyDescent="0.3">
      <c r="A29" s="111">
        <v>524000</v>
      </c>
      <c r="B29" s="60" t="s">
        <v>31</v>
      </c>
      <c r="C29" s="53">
        <v>2800000</v>
      </c>
      <c r="D29" s="153"/>
      <c r="E29" s="6"/>
      <c r="F29" s="6"/>
      <c r="G29" s="136"/>
      <c r="H29" s="3"/>
    </row>
    <row r="30" spans="1:8" ht="18.75" x14ac:dyDescent="0.3">
      <c r="A30" s="112">
        <v>524002</v>
      </c>
      <c r="B30" s="5" t="s">
        <v>79</v>
      </c>
      <c r="C30" s="6">
        <v>8000</v>
      </c>
      <c r="D30" s="147"/>
      <c r="E30" s="6"/>
      <c r="F30" s="6"/>
      <c r="G30" s="136"/>
      <c r="H30" s="3"/>
    </row>
    <row r="31" spans="1:8" ht="18.75" x14ac:dyDescent="0.3">
      <c r="A31" s="133">
        <v>524099</v>
      </c>
      <c r="B31" s="174" t="s">
        <v>144</v>
      </c>
      <c r="C31" s="66">
        <v>0</v>
      </c>
      <c r="D31" s="154"/>
      <c r="E31" s="6"/>
      <c r="F31" s="6"/>
      <c r="G31" s="136"/>
      <c r="H31" s="3"/>
    </row>
    <row r="32" spans="1:8" ht="18.75" x14ac:dyDescent="0.3">
      <c r="A32" s="124">
        <v>525000</v>
      </c>
      <c r="B32" s="89" t="s">
        <v>34</v>
      </c>
      <c r="C32" s="77">
        <v>35000</v>
      </c>
      <c r="D32" s="147"/>
      <c r="E32" s="6"/>
      <c r="F32" s="6"/>
      <c r="G32" s="136"/>
      <c r="H32" s="3"/>
    </row>
    <row r="33" spans="1:8" ht="18.75" x14ac:dyDescent="0.3">
      <c r="A33" s="111">
        <v>527001</v>
      </c>
      <c r="B33" s="60" t="s">
        <v>32</v>
      </c>
      <c r="C33" s="53">
        <v>83000</v>
      </c>
      <c r="D33" s="153"/>
      <c r="E33" s="6"/>
      <c r="F33" s="6"/>
      <c r="G33" s="136"/>
      <c r="H33" s="3"/>
    </row>
    <row r="34" spans="1:8" ht="18.75" x14ac:dyDescent="0.3">
      <c r="A34" s="124">
        <v>527014</v>
      </c>
      <c r="B34" s="89" t="s">
        <v>130</v>
      </c>
      <c r="C34" s="77">
        <v>200</v>
      </c>
      <c r="D34" s="147"/>
      <c r="E34" s="6"/>
      <c r="F34" s="6"/>
      <c r="G34" s="136"/>
      <c r="H34" s="3"/>
    </row>
    <row r="35" spans="1:8" ht="18.75" x14ac:dyDescent="0.3">
      <c r="A35" s="133">
        <v>527099</v>
      </c>
      <c r="B35" s="174" t="s">
        <v>145</v>
      </c>
      <c r="C35" s="66">
        <v>0</v>
      </c>
      <c r="D35" s="154"/>
      <c r="E35" s="6"/>
      <c r="F35" s="6"/>
      <c r="G35" s="136"/>
      <c r="H35" s="3"/>
    </row>
    <row r="36" spans="1:8" ht="18.75" x14ac:dyDescent="0.3">
      <c r="A36" s="124">
        <v>54900</v>
      </c>
      <c r="B36" s="191" t="s">
        <v>148</v>
      </c>
      <c r="C36" s="77">
        <v>0</v>
      </c>
      <c r="D36" s="147"/>
      <c r="E36" s="6"/>
      <c r="F36" s="6"/>
      <c r="G36" s="136"/>
      <c r="H36" s="3"/>
    </row>
    <row r="37" spans="1:8" ht="18.75" x14ac:dyDescent="0.3">
      <c r="A37" s="112">
        <v>551002</v>
      </c>
      <c r="B37" s="5" t="s">
        <v>35</v>
      </c>
      <c r="C37" s="6">
        <v>5600</v>
      </c>
      <c r="D37" s="147"/>
      <c r="E37" s="6"/>
      <c r="F37" s="6"/>
      <c r="G37" s="136"/>
      <c r="H37" s="3"/>
    </row>
    <row r="38" spans="1:8" ht="18.75" x14ac:dyDescent="0.3">
      <c r="A38" s="112">
        <v>558000</v>
      </c>
      <c r="B38" s="5" t="s">
        <v>36</v>
      </c>
      <c r="C38" s="6">
        <v>106000</v>
      </c>
      <c r="D38" s="147"/>
      <c r="E38" s="144"/>
      <c r="F38" s="144"/>
      <c r="G38" s="144">
        <f>SUM(G4:G37)</f>
        <v>13507000</v>
      </c>
      <c r="H38" s="151">
        <f>SUM(H3:H37)</f>
        <v>0</v>
      </c>
    </row>
    <row r="39" spans="1:8" ht="21" x14ac:dyDescent="0.35">
      <c r="A39" s="172">
        <v>558001</v>
      </c>
      <c r="B39" s="60" t="s">
        <v>111</v>
      </c>
      <c r="C39" s="58">
        <v>15000</v>
      </c>
      <c r="D39" s="173"/>
      <c r="E39" s="170"/>
      <c r="G39" s="110"/>
    </row>
    <row r="40" spans="1:8" ht="18.75" x14ac:dyDescent="0.3">
      <c r="A40" s="138">
        <v>558090</v>
      </c>
      <c r="B40" s="174" t="s">
        <v>146</v>
      </c>
      <c r="C40" s="74">
        <v>60000</v>
      </c>
      <c r="D40" s="67"/>
    </row>
    <row r="41" spans="1:8" ht="19.5" thickBot="1" x14ac:dyDescent="0.35">
      <c r="A41" s="137">
        <v>569015</v>
      </c>
      <c r="B41" s="139" t="s">
        <v>37</v>
      </c>
      <c r="C41" s="122">
        <v>17000</v>
      </c>
      <c r="D41" s="194"/>
      <c r="G41" t="s">
        <v>124</v>
      </c>
      <c r="H41" s="50">
        <f>H38-D42</f>
        <v>0</v>
      </c>
    </row>
    <row r="42" spans="1:8" ht="19.5" thickBot="1" x14ac:dyDescent="0.35">
      <c r="A42" s="140" t="s">
        <v>47</v>
      </c>
      <c r="B42" s="141" t="s">
        <v>38</v>
      </c>
      <c r="C42" s="142">
        <f>SUM(C3:C41)</f>
        <v>13507000</v>
      </c>
      <c r="D42" s="193">
        <f>SUM(D3:D41)</f>
        <v>0</v>
      </c>
      <c r="H42" s="123"/>
    </row>
    <row r="43" spans="1:8" x14ac:dyDescent="0.25">
      <c r="B43" s="20" t="s">
        <v>54</v>
      </c>
      <c r="H43" s="123"/>
    </row>
    <row r="44" spans="1:8" x14ac:dyDescent="0.25">
      <c r="B44" s="19" t="s">
        <v>40</v>
      </c>
      <c r="C44" s="1" t="s">
        <v>41</v>
      </c>
      <c r="D44" s="1"/>
    </row>
    <row r="45" spans="1:8" x14ac:dyDescent="0.25">
      <c r="B45" s="19" t="s">
        <v>33</v>
      </c>
      <c r="C45" s="1" t="s">
        <v>42</v>
      </c>
      <c r="D45" s="1"/>
    </row>
    <row r="46" spans="1:8" x14ac:dyDescent="0.25">
      <c r="B46" s="19" t="s">
        <v>30</v>
      </c>
      <c r="C46" s="1" t="s">
        <v>43</v>
      </c>
      <c r="D46" s="1"/>
    </row>
    <row r="47" spans="1:8" x14ac:dyDescent="0.25">
      <c r="B47" s="19" t="s">
        <v>44</v>
      </c>
      <c r="C47" s="1" t="s">
        <v>45</v>
      </c>
      <c r="D47" s="1"/>
    </row>
    <row r="48" spans="1:8" x14ac:dyDescent="0.25">
      <c r="B48" s="19" t="s">
        <v>76</v>
      </c>
      <c r="C48" s="1" t="s">
        <v>77</v>
      </c>
      <c r="D48" s="1"/>
      <c r="E48" s="116"/>
    </row>
    <row r="49" spans="2:6" x14ac:dyDescent="0.25">
      <c r="B49" s="19" t="s">
        <v>36</v>
      </c>
      <c r="C49" s="1" t="s">
        <v>105</v>
      </c>
      <c r="D49" s="1"/>
      <c r="F49" s="115" t="s">
        <v>19</v>
      </c>
    </row>
    <row r="50" spans="2:6" x14ac:dyDescent="0.25">
      <c r="B50" s="19"/>
      <c r="C50" s="1"/>
      <c r="D50" s="1"/>
      <c r="F50" s="115"/>
    </row>
    <row r="51" spans="2:6" x14ac:dyDescent="0.25">
      <c r="B51" s="19"/>
      <c r="C51" s="1"/>
      <c r="D51" s="1"/>
      <c r="E51" s="29"/>
      <c r="F51" s="7"/>
    </row>
    <row r="52" spans="2:6" x14ac:dyDescent="0.25">
      <c r="B52" s="26"/>
      <c r="C52" s="115" t="s">
        <v>83</v>
      </c>
      <c r="D52" s="115" t="s">
        <v>82</v>
      </c>
      <c r="E52" s="29"/>
    </row>
    <row r="53" spans="2:6" x14ac:dyDescent="0.25">
      <c r="B53" s="26" t="s">
        <v>152</v>
      </c>
      <c r="C53" s="195">
        <v>14000000</v>
      </c>
      <c r="D53" s="195">
        <v>14000000</v>
      </c>
      <c r="F53" s="30"/>
    </row>
    <row r="54" spans="2:6" x14ac:dyDescent="0.25">
      <c r="C54" s="19"/>
      <c r="D54" s="19"/>
      <c r="F54" s="30"/>
    </row>
    <row r="55" spans="2:6" x14ac:dyDescent="0.25">
      <c r="B55" s="27" t="s">
        <v>155</v>
      </c>
      <c r="C55" s="195">
        <v>14500000</v>
      </c>
      <c r="D55" s="195">
        <v>14500000</v>
      </c>
    </row>
    <row r="56" spans="2:6" x14ac:dyDescent="0.25">
      <c r="C56" s="30"/>
      <c r="D56" s="30"/>
    </row>
  </sheetData>
  <mergeCells count="2">
    <mergeCell ref="A2:C2"/>
    <mergeCell ref="E2:G2"/>
  </mergeCells>
  <pageMargins left="0.7" right="0.7" top="0.78740157499999996" bottom="0.78740157499999996" header="0.3" footer="0.3"/>
  <pageSetup paperSize="9" scale="5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1FC4-9AAA-4639-9D54-F8B4142E2CC5}">
  <sheetPr>
    <pageSetUpPr fitToPage="1"/>
  </sheetPr>
  <dimension ref="A1:H56"/>
  <sheetViews>
    <sheetView topLeftCell="A13" workbookViewId="0">
      <selection activeCell="D25" sqref="D25"/>
    </sheetView>
  </sheetViews>
  <sheetFormatPr defaultColWidth="9.140625" defaultRowHeight="15" x14ac:dyDescent="0.25"/>
  <cols>
    <col min="1" max="1" width="8" customWidth="1"/>
    <col min="2" max="2" width="35.85546875" customWidth="1"/>
    <col min="3" max="3" width="16.85546875" customWidth="1"/>
    <col min="4" max="4" width="20.42578125" customWidth="1"/>
    <col min="5" max="5" width="10.7109375" customWidth="1"/>
    <col min="6" max="6" width="25" customWidth="1"/>
    <col min="7" max="7" width="18.7109375" customWidth="1"/>
    <col min="8" max="8" width="20.5703125" customWidth="1"/>
  </cols>
  <sheetData>
    <row r="1" spans="1:8" ht="19.5" thickBot="1" x14ac:dyDescent="0.35">
      <c r="B1" s="145" t="s">
        <v>151</v>
      </c>
      <c r="C1" s="145"/>
      <c r="D1" s="165" t="s">
        <v>147</v>
      </c>
      <c r="E1" s="2"/>
      <c r="F1" s="2"/>
    </row>
    <row r="2" spans="1:8" ht="15.75" thickBot="1" x14ac:dyDescent="0.3">
      <c r="A2" s="205" t="s">
        <v>102</v>
      </c>
      <c r="B2" s="206"/>
      <c r="C2" s="207"/>
      <c r="D2" s="127"/>
      <c r="E2" s="208" t="s">
        <v>103</v>
      </c>
      <c r="F2" s="209"/>
      <c r="G2" s="209"/>
      <c r="H2" s="11"/>
    </row>
    <row r="3" spans="1:8" ht="18.75" x14ac:dyDescent="0.3">
      <c r="A3" s="128">
        <v>501001</v>
      </c>
      <c r="B3" s="129" t="s">
        <v>3</v>
      </c>
      <c r="C3" s="130">
        <v>490000</v>
      </c>
      <c r="D3" s="146">
        <v>491908.81</v>
      </c>
      <c r="E3" s="112">
        <v>602000</v>
      </c>
      <c r="F3" s="5" t="s">
        <v>133</v>
      </c>
      <c r="G3" s="150">
        <v>4800</v>
      </c>
      <c r="H3" s="150">
        <v>4800</v>
      </c>
    </row>
    <row r="4" spans="1:8" ht="18.75" x14ac:dyDescent="0.3">
      <c r="A4" s="112">
        <v>501003</v>
      </c>
      <c r="B4" s="5" t="s">
        <v>7</v>
      </c>
      <c r="C4" s="6">
        <v>30000</v>
      </c>
      <c r="D4" s="147">
        <v>55753.01</v>
      </c>
      <c r="E4" s="112">
        <v>602001</v>
      </c>
      <c r="F4" s="5" t="s">
        <v>4</v>
      </c>
      <c r="G4" s="6">
        <v>500000</v>
      </c>
      <c r="H4" s="150">
        <f>462253+27290</f>
        <v>489543</v>
      </c>
    </row>
    <row r="5" spans="1:8" ht="18.75" x14ac:dyDescent="0.3">
      <c r="A5" s="112">
        <v>501005</v>
      </c>
      <c r="B5" s="5" t="s">
        <v>9</v>
      </c>
      <c r="C5" s="6">
        <v>7000</v>
      </c>
      <c r="D5" s="147">
        <v>6116.15</v>
      </c>
      <c r="E5" s="161">
        <v>602087</v>
      </c>
      <c r="F5" s="162" t="s">
        <v>120</v>
      </c>
      <c r="G5" s="163">
        <v>55000</v>
      </c>
      <c r="H5" s="166">
        <v>40080</v>
      </c>
    </row>
    <row r="6" spans="1:8" ht="18.75" x14ac:dyDescent="0.3">
      <c r="A6" s="112">
        <v>501007</v>
      </c>
      <c r="B6" s="5" t="s">
        <v>11</v>
      </c>
      <c r="C6" s="6">
        <v>3000</v>
      </c>
      <c r="D6" s="147">
        <v>5194.53</v>
      </c>
      <c r="E6" s="161">
        <v>602088</v>
      </c>
      <c r="F6" s="162" t="s">
        <v>134</v>
      </c>
      <c r="G6" s="163">
        <v>5000</v>
      </c>
      <c r="H6" s="192">
        <v>1275</v>
      </c>
    </row>
    <row r="7" spans="1:8" ht="18.75" x14ac:dyDescent="0.3">
      <c r="A7" s="112">
        <v>501010</v>
      </c>
      <c r="B7" s="5" t="s">
        <v>13</v>
      </c>
      <c r="C7" s="6">
        <v>250000</v>
      </c>
      <c r="D7" s="147">
        <v>237065.33</v>
      </c>
      <c r="E7" s="112">
        <v>609010</v>
      </c>
      <c r="F7" s="5" t="s">
        <v>6</v>
      </c>
      <c r="G7" s="6">
        <v>25000</v>
      </c>
      <c r="H7" s="150">
        <v>30792</v>
      </c>
    </row>
    <row r="8" spans="1:8" ht="21.75" customHeight="1" x14ac:dyDescent="0.3">
      <c r="A8" s="111">
        <v>501011</v>
      </c>
      <c r="B8" s="60" t="s">
        <v>14</v>
      </c>
      <c r="C8" s="53">
        <v>30000</v>
      </c>
      <c r="D8" s="153">
        <v>73196.81</v>
      </c>
      <c r="E8" s="112">
        <v>609012</v>
      </c>
      <c r="F8" s="5" t="s">
        <v>8</v>
      </c>
      <c r="G8" s="6">
        <v>70000</v>
      </c>
      <c r="H8" s="150">
        <v>67060</v>
      </c>
    </row>
    <row r="9" spans="1:8" ht="18.75" x14ac:dyDescent="0.3">
      <c r="A9" s="161">
        <v>501087</v>
      </c>
      <c r="B9" s="162" t="s">
        <v>120</v>
      </c>
      <c r="C9" s="163">
        <v>50000</v>
      </c>
      <c r="D9" s="164">
        <v>36371.78</v>
      </c>
      <c r="E9" s="112">
        <v>609011</v>
      </c>
      <c r="F9" s="5" t="s">
        <v>10</v>
      </c>
      <c r="G9" s="6">
        <v>200000</v>
      </c>
      <c r="H9" s="150">
        <v>142644</v>
      </c>
    </row>
    <row r="10" spans="1:8" ht="18.75" x14ac:dyDescent="0.3">
      <c r="A10" s="133">
        <v>501090</v>
      </c>
      <c r="B10" s="174" t="s">
        <v>141</v>
      </c>
      <c r="C10" s="66">
        <v>80000</v>
      </c>
      <c r="D10" s="154">
        <v>148078.88</v>
      </c>
      <c r="E10" s="132">
        <v>672028</v>
      </c>
      <c r="F10" s="174" t="s">
        <v>149</v>
      </c>
      <c r="G10" s="66">
        <f>C10+C24+C28+C31+C35+C40</f>
        <v>377000</v>
      </c>
      <c r="H10" s="176">
        <v>564768.18000000005</v>
      </c>
    </row>
    <row r="11" spans="1:8" ht="18.75" x14ac:dyDescent="0.3">
      <c r="A11" s="112">
        <v>502001</v>
      </c>
      <c r="B11" s="5" t="s">
        <v>16</v>
      </c>
      <c r="C11" s="6">
        <v>130000</v>
      </c>
      <c r="D11" s="147">
        <v>142762</v>
      </c>
      <c r="E11" s="112">
        <v>672348</v>
      </c>
      <c r="F11" s="5" t="s">
        <v>12</v>
      </c>
      <c r="G11" s="6">
        <v>1000000</v>
      </c>
      <c r="H11" s="150">
        <v>1000000</v>
      </c>
    </row>
    <row r="12" spans="1:8" ht="18.75" x14ac:dyDescent="0.3">
      <c r="A12" s="112">
        <v>502002</v>
      </c>
      <c r="B12" s="5" t="s">
        <v>17</v>
      </c>
      <c r="C12" s="6">
        <v>35000</v>
      </c>
      <c r="D12" s="147">
        <v>40894.28</v>
      </c>
      <c r="E12" s="111">
        <v>672346</v>
      </c>
      <c r="F12" s="60" t="s">
        <v>61</v>
      </c>
      <c r="G12" s="53">
        <f>C8+C23+C25+C29+C33+C39</f>
        <v>9495000</v>
      </c>
      <c r="H12" s="177">
        <v>10477946</v>
      </c>
    </row>
    <row r="13" spans="1:8" ht="18.75" x14ac:dyDescent="0.3">
      <c r="A13" s="112">
        <v>502004</v>
      </c>
      <c r="B13" s="5" t="s">
        <v>18</v>
      </c>
      <c r="C13" s="6">
        <v>170000</v>
      </c>
      <c r="D13" s="147">
        <v>106226.02</v>
      </c>
      <c r="E13" s="134">
        <v>648000</v>
      </c>
      <c r="F13" s="5" t="s">
        <v>49</v>
      </c>
      <c r="G13" s="6">
        <v>0</v>
      </c>
      <c r="H13" s="150">
        <v>21000</v>
      </c>
    </row>
    <row r="14" spans="1:8" ht="18.75" x14ac:dyDescent="0.3">
      <c r="A14" s="112">
        <v>511000</v>
      </c>
      <c r="B14" s="5" t="s">
        <v>118</v>
      </c>
      <c r="C14" s="6">
        <v>10000</v>
      </c>
      <c r="D14" s="147">
        <v>17403.77</v>
      </c>
      <c r="E14" s="196"/>
      <c r="F14" s="77"/>
      <c r="G14" s="77"/>
      <c r="H14" s="197"/>
    </row>
    <row r="15" spans="1:8" ht="18.75" x14ac:dyDescent="0.3">
      <c r="A15" s="112">
        <v>512000</v>
      </c>
      <c r="B15" s="5" t="s">
        <v>21</v>
      </c>
      <c r="C15" s="6">
        <v>5600</v>
      </c>
      <c r="D15" s="147">
        <v>7060</v>
      </c>
      <c r="E15" s="196"/>
      <c r="F15" s="89"/>
      <c r="G15" s="77"/>
      <c r="H15" s="197"/>
    </row>
    <row r="16" spans="1:8" ht="18.75" x14ac:dyDescent="0.3">
      <c r="A16" s="112">
        <v>518001</v>
      </c>
      <c r="B16" s="5" t="s">
        <v>22</v>
      </c>
      <c r="C16" s="6">
        <v>5000</v>
      </c>
      <c r="D16" s="147">
        <v>335</v>
      </c>
      <c r="E16" s="134"/>
      <c r="F16" s="6"/>
      <c r="G16" s="136"/>
      <c r="H16" s="3"/>
    </row>
    <row r="17" spans="1:8" ht="18.75" x14ac:dyDescent="0.3">
      <c r="A17" s="112">
        <v>518002</v>
      </c>
      <c r="B17" s="5" t="s">
        <v>23</v>
      </c>
      <c r="C17" s="6">
        <v>5000</v>
      </c>
      <c r="D17" s="147">
        <v>4684</v>
      </c>
      <c r="E17" s="6"/>
      <c r="F17" s="6"/>
      <c r="G17" s="136"/>
      <c r="H17" s="3"/>
    </row>
    <row r="18" spans="1:8" ht="18.75" x14ac:dyDescent="0.3">
      <c r="A18" s="112">
        <v>518003</v>
      </c>
      <c r="B18" s="5" t="s">
        <v>24</v>
      </c>
      <c r="C18" s="6">
        <v>330000</v>
      </c>
      <c r="D18" s="147">
        <v>311416.51</v>
      </c>
      <c r="E18" s="6"/>
      <c r="F18" s="6"/>
      <c r="G18" s="136"/>
      <c r="H18" s="3"/>
    </row>
    <row r="19" spans="1:8" ht="18.75" x14ac:dyDescent="0.3">
      <c r="A19" s="112">
        <v>518004</v>
      </c>
      <c r="B19" s="5" t="s">
        <v>25</v>
      </c>
      <c r="C19" s="6">
        <v>48000</v>
      </c>
      <c r="D19" s="147">
        <v>48000</v>
      </c>
      <c r="E19" s="6"/>
      <c r="F19" s="6"/>
      <c r="G19" s="136"/>
      <c r="H19" s="3"/>
    </row>
    <row r="20" spans="1:8" ht="18.75" x14ac:dyDescent="0.3">
      <c r="A20" s="112">
        <v>518006</v>
      </c>
      <c r="B20" s="5" t="s">
        <v>26</v>
      </c>
      <c r="C20" s="6">
        <v>1000</v>
      </c>
      <c r="D20" s="147">
        <v>654</v>
      </c>
      <c r="E20" s="6"/>
      <c r="F20" s="6"/>
      <c r="G20" s="136"/>
      <c r="H20" s="3"/>
    </row>
    <row r="21" spans="1:8" ht="18.75" x14ac:dyDescent="0.3">
      <c r="A21" s="112">
        <v>518007</v>
      </c>
      <c r="B21" s="5" t="s">
        <v>27</v>
      </c>
      <c r="C21" s="6">
        <v>2500</v>
      </c>
      <c r="D21" s="147">
        <v>2200</v>
      </c>
      <c r="E21" s="6"/>
      <c r="F21" s="6"/>
      <c r="G21" s="136"/>
      <c r="H21" s="3"/>
    </row>
    <row r="22" spans="1:8" ht="18.75" x14ac:dyDescent="0.3">
      <c r="A22" s="112">
        <v>518018</v>
      </c>
      <c r="B22" s="5" t="s">
        <v>28</v>
      </c>
      <c r="C22" s="6">
        <v>50000</v>
      </c>
      <c r="D22" s="147">
        <v>67678.570000000007</v>
      </c>
      <c r="E22" s="6"/>
      <c r="F22" s="6"/>
      <c r="G22" s="136"/>
      <c r="H22" s="3"/>
    </row>
    <row r="23" spans="1:8" ht="18.75" x14ac:dyDescent="0.3">
      <c r="A23" s="111">
        <v>518011</v>
      </c>
      <c r="B23" s="60" t="s">
        <v>129</v>
      </c>
      <c r="C23" s="53">
        <v>10000</v>
      </c>
      <c r="D23" s="153">
        <v>66344.23</v>
      </c>
      <c r="E23" s="6"/>
      <c r="F23" s="6"/>
      <c r="G23" s="136"/>
      <c r="H23" s="3"/>
    </row>
    <row r="24" spans="1:8" ht="18.75" x14ac:dyDescent="0.3">
      <c r="A24" s="133">
        <v>518091</v>
      </c>
      <c r="B24" s="174" t="s">
        <v>142</v>
      </c>
      <c r="C24" s="66">
        <v>25000</v>
      </c>
      <c r="D24" s="154">
        <v>90630</v>
      </c>
      <c r="E24" s="6"/>
      <c r="F24" s="6"/>
      <c r="G24" s="136"/>
      <c r="H24" s="3"/>
    </row>
    <row r="25" spans="1:8" ht="18.75" x14ac:dyDescent="0.3">
      <c r="A25" s="111">
        <v>521001</v>
      </c>
      <c r="B25" s="60" t="s">
        <v>110</v>
      </c>
      <c r="C25" s="53">
        <v>7000000</v>
      </c>
      <c r="D25" s="153">
        <v>7707494</v>
      </c>
      <c r="E25" s="6"/>
      <c r="F25" s="6"/>
      <c r="G25" s="136"/>
      <c r="H25" s="3"/>
    </row>
    <row r="26" spans="1:8" ht="18.75" x14ac:dyDescent="0.3">
      <c r="A26" s="112">
        <v>521011</v>
      </c>
      <c r="B26" s="5" t="s">
        <v>127</v>
      </c>
      <c r="C26" s="6">
        <v>110000</v>
      </c>
      <c r="D26" s="147">
        <v>120873</v>
      </c>
      <c r="E26" s="6"/>
      <c r="F26" s="6"/>
      <c r="G26" s="136"/>
      <c r="H26" s="3"/>
    </row>
    <row r="27" spans="1:8" ht="18.75" x14ac:dyDescent="0.3">
      <c r="A27" s="111">
        <v>521009</v>
      </c>
      <c r="B27" s="60" t="s">
        <v>153</v>
      </c>
      <c r="C27" s="53">
        <v>0</v>
      </c>
      <c r="D27" s="153">
        <v>6000</v>
      </c>
      <c r="E27" s="6"/>
      <c r="F27" s="6"/>
      <c r="G27" s="136" t="s">
        <v>19</v>
      </c>
      <c r="H27" s="3"/>
    </row>
    <row r="28" spans="1:8" ht="18.75" x14ac:dyDescent="0.3">
      <c r="A28" s="133">
        <v>521099</v>
      </c>
      <c r="B28" s="174" t="s">
        <v>143</v>
      </c>
      <c r="C28" s="66">
        <v>200000</v>
      </c>
      <c r="D28" s="154">
        <v>60000</v>
      </c>
      <c r="E28" s="6"/>
      <c r="F28" s="6"/>
      <c r="G28" s="136" t="s">
        <v>19</v>
      </c>
      <c r="H28" s="3"/>
    </row>
    <row r="29" spans="1:8" ht="18.75" x14ac:dyDescent="0.3">
      <c r="A29" s="111">
        <v>524000</v>
      </c>
      <c r="B29" s="60" t="s">
        <v>31</v>
      </c>
      <c r="C29" s="53">
        <v>2300000</v>
      </c>
      <c r="D29" s="153">
        <v>2540866.02</v>
      </c>
      <c r="E29" s="6"/>
      <c r="F29" s="6"/>
      <c r="G29" s="136"/>
      <c r="H29" s="3"/>
    </row>
    <row r="30" spans="1:8" ht="18.75" x14ac:dyDescent="0.3">
      <c r="A30" s="112">
        <v>524002</v>
      </c>
      <c r="B30" s="5" t="s">
        <v>79</v>
      </c>
      <c r="C30" s="6">
        <v>7000</v>
      </c>
      <c r="D30" s="147">
        <v>6302.98</v>
      </c>
      <c r="E30" s="6"/>
      <c r="F30" s="6"/>
      <c r="G30" s="136"/>
      <c r="H30" s="3"/>
    </row>
    <row r="31" spans="1:8" ht="18.75" x14ac:dyDescent="0.3">
      <c r="A31" s="133">
        <v>524099</v>
      </c>
      <c r="B31" s="174" t="s">
        <v>144</v>
      </c>
      <c r="C31" s="66">
        <v>40000</v>
      </c>
      <c r="D31" s="154">
        <v>0</v>
      </c>
      <c r="E31" s="6"/>
      <c r="F31" s="6"/>
      <c r="G31" s="136"/>
      <c r="H31" s="3"/>
    </row>
    <row r="32" spans="1:8" ht="18.75" x14ac:dyDescent="0.3">
      <c r="A32" s="124">
        <v>525000</v>
      </c>
      <c r="B32" s="89" t="s">
        <v>34</v>
      </c>
      <c r="C32" s="77">
        <v>30000</v>
      </c>
      <c r="D32" s="147">
        <v>30272.18</v>
      </c>
      <c r="E32" s="6"/>
      <c r="F32" s="6"/>
      <c r="G32" s="136"/>
      <c r="H32" s="3"/>
    </row>
    <row r="33" spans="1:8" ht="18.75" x14ac:dyDescent="0.3">
      <c r="A33" s="111">
        <v>527001</v>
      </c>
      <c r="B33" s="60" t="s">
        <v>32</v>
      </c>
      <c r="C33" s="53">
        <v>140000</v>
      </c>
      <c r="D33" s="153">
        <v>77074.94</v>
      </c>
      <c r="E33" s="6"/>
      <c r="F33" s="6"/>
      <c r="G33" s="136"/>
      <c r="H33" s="3"/>
    </row>
    <row r="34" spans="1:8" ht="18.75" x14ac:dyDescent="0.3">
      <c r="A34" s="124">
        <v>527014</v>
      </c>
      <c r="B34" s="89" t="s">
        <v>130</v>
      </c>
      <c r="C34" s="77">
        <v>300</v>
      </c>
      <c r="D34" s="147">
        <v>156.47999999999999</v>
      </c>
      <c r="E34" s="6"/>
      <c r="F34" s="6"/>
      <c r="G34" s="136"/>
      <c r="H34" s="3"/>
    </row>
    <row r="35" spans="1:8" ht="18.75" x14ac:dyDescent="0.3">
      <c r="A35" s="133">
        <v>527099</v>
      </c>
      <c r="B35" s="174" t="s">
        <v>145</v>
      </c>
      <c r="C35" s="66">
        <v>2000</v>
      </c>
      <c r="D35" s="154">
        <v>0</v>
      </c>
      <c r="E35" s="6"/>
      <c r="F35" s="6"/>
      <c r="G35" s="136"/>
      <c r="H35" s="3"/>
    </row>
    <row r="36" spans="1:8" ht="18.75" x14ac:dyDescent="0.3">
      <c r="A36" s="124">
        <v>54900</v>
      </c>
      <c r="B36" s="191" t="s">
        <v>148</v>
      </c>
      <c r="C36" s="77">
        <v>0</v>
      </c>
      <c r="D36" s="147">
        <v>0</v>
      </c>
      <c r="E36" s="6"/>
      <c r="F36" s="6"/>
      <c r="G36" s="136"/>
      <c r="H36" s="3"/>
    </row>
    <row r="37" spans="1:8" ht="18.75" x14ac:dyDescent="0.3">
      <c r="A37" s="112">
        <v>551002</v>
      </c>
      <c r="B37" s="5" t="s">
        <v>35</v>
      </c>
      <c r="C37" s="6">
        <v>5600</v>
      </c>
      <c r="D37" s="147">
        <v>5616</v>
      </c>
      <c r="E37" s="6"/>
      <c r="F37" s="6"/>
      <c r="G37" s="136"/>
      <c r="H37" s="3"/>
    </row>
    <row r="38" spans="1:8" ht="18.75" x14ac:dyDescent="0.3">
      <c r="A38" s="112">
        <v>558000</v>
      </c>
      <c r="B38" s="5" t="s">
        <v>36</v>
      </c>
      <c r="C38" s="6">
        <v>60000</v>
      </c>
      <c r="D38" s="147">
        <v>44661.53</v>
      </c>
      <c r="E38" s="144"/>
      <c r="F38" s="144"/>
      <c r="G38" s="144">
        <f>SUM(G4:G37)</f>
        <v>11727000</v>
      </c>
      <c r="H38" s="151">
        <f>SUM(H3:H37)</f>
        <v>12839908.18</v>
      </c>
    </row>
    <row r="39" spans="1:8" ht="21" x14ac:dyDescent="0.35">
      <c r="A39" s="172">
        <v>558001</v>
      </c>
      <c r="B39" s="60" t="s">
        <v>111</v>
      </c>
      <c r="C39" s="58">
        <v>15000</v>
      </c>
      <c r="D39" s="173">
        <v>0</v>
      </c>
      <c r="E39" s="170"/>
      <c r="G39" s="110"/>
    </row>
    <row r="40" spans="1:8" ht="18.75" x14ac:dyDescent="0.3">
      <c r="A40" s="138">
        <v>558090</v>
      </c>
      <c r="B40" s="174" t="s">
        <v>146</v>
      </c>
      <c r="C40" s="74">
        <v>30000</v>
      </c>
      <c r="D40" s="67">
        <v>266059.3</v>
      </c>
    </row>
    <row r="41" spans="1:8" ht="19.5" thickBot="1" x14ac:dyDescent="0.35">
      <c r="A41" s="137">
        <v>569015</v>
      </c>
      <c r="B41" s="139" t="s">
        <v>37</v>
      </c>
      <c r="C41" s="122">
        <v>20000</v>
      </c>
      <c r="D41" s="194">
        <v>14476.33</v>
      </c>
      <c r="G41" t="s">
        <v>124</v>
      </c>
      <c r="H41" s="50">
        <f>H38-D42</f>
        <v>81.740000000223517</v>
      </c>
    </row>
    <row r="42" spans="1:8" ht="19.5" thickBot="1" x14ac:dyDescent="0.35">
      <c r="A42" s="140" t="s">
        <v>47</v>
      </c>
      <c r="B42" s="141" t="s">
        <v>38</v>
      </c>
      <c r="C42" s="142">
        <f>SUM(C3:C41)</f>
        <v>11727000</v>
      </c>
      <c r="D42" s="193">
        <f>SUM(D3:D41)</f>
        <v>12839826.439999999</v>
      </c>
      <c r="H42" s="123"/>
    </row>
    <row r="43" spans="1:8" x14ac:dyDescent="0.25">
      <c r="B43" s="20" t="s">
        <v>54</v>
      </c>
      <c r="H43" s="123"/>
    </row>
    <row r="44" spans="1:8" x14ac:dyDescent="0.25">
      <c r="B44" s="19" t="s">
        <v>40</v>
      </c>
      <c r="C44" s="1" t="s">
        <v>41</v>
      </c>
      <c r="D44" s="1"/>
    </row>
    <row r="45" spans="1:8" x14ac:dyDescent="0.25">
      <c r="B45" s="19" t="s">
        <v>33</v>
      </c>
      <c r="C45" s="1" t="s">
        <v>42</v>
      </c>
      <c r="D45" s="1"/>
    </row>
    <row r="46" spans="1:8" x14ac:dyDescent="0.25">
      <c r="B46" s="19" t="s">
        <v>30</v>
      </c>
      <c r="C46" s="1" t="s">
        <v>43</v>
      </c>
      <c r="D46" s="1"/>
    </row>
    <row r="47" spans="1:8" x14ac:dyDescent="0.25">
      <c r="B47" s="19" t="s">
        <v>44</v>
      </c>
      <c r="C47" s="1" t="s">
        <v>45</v>
      </c>
      <c r="D47" s="1"/>
    </row>
    <row r="48" spans="1:8" x14ac:dyDescent="0.25">
      <c r="B48" s="19" t="s">
        <v>76</v>
      </c>
      <c r="C48" s="1" t="s">
        <v>77</v>
      </c>
      <c r="D48" s="1"/>
      <c r="E48" s="116"/>
    </row>
    <row r="49" spans="2:6" x14ac:dyDescent="0.25">
      <c r="B49" s="19" t="s">
        <v>36</v>
      </c>
      <c r="C49" s="1" t="s">
        <v>105</v>
      </c>
      <c r="D49" s="1"/>
      <c r="F49" s="115" t="s">
        <v>19</v>
      </c>
    </row>
    <row r="50" spans="2:6" x14ac:dyDescent="0.25">
      <c r="B50" s="19"/>
      <c r="C50" s="1"/>
      <c r="D50" s="1"/>
      <c r="F50" s="115"/>
    </row>
    <row r="51" spans="2:6" x14ac:dyDescent="0.25">
      <c r="B51" s="19"/>
      <c r="C51" s="1"/>
      <c r="D51" s="1"/>
      <c r="E51" s="29"/>
      <c r="F51" s="7"/>
    </row>
    <row r="52" spans="2:6" x14ac:dyDescent="0.25">
      <c r="B52" s="26"/>
      <c r="C52" s="115" t="s">
        <v>83</v>
      </c>
      <c r="D52" s="115" t="s">
        <v>82</v>
      </c>
      <c r="E52" s="29"/>
    </row>
    <row r="53" spans="2:6" x14ac:dyDescent="0.25">
      <c r="B53" s="26" t="s">
        <v>138</v>
      </c>
      <c r="C53" s="195">
        <v>11800000</v>
      </c>
      <c r="D53" s="195">
        <v>11800000</v>
      </c>
      <c r="F53" s="30"/>
    </row>
    <row r="54" spans="2:6" x14ac:dyDescent="0.25">
      <c r="C54" s="19"/>
      <c r="D54" s="19"/>
      <c r="F54" s="30"/>
    </row>
    <row r="55" spans="2:6" x14ac:dyDescent="0.25">
      <c r="B55" s="27" t="s">
        <v>152</v>
      </c>
      <c r="C55" s="195">
        <v>12000000</v>
      </c>
      <c r="D55" s="195">
        <v>12000000</v>
      </c>
    </row>
    <row r="56" spans="2:6" x14ac:dyDescent="0.25">
      <c r="C56" s="30"/>
      <c r="D56" s="30"/>
    </row>
  </sheetData>
  <mergeCells count="2">
    <mergeCell ref="A2:C2"/>
    <mergeCell ref="E2:G2"/>
  </mergeCells>
  <pageMargins left="0.7" right="0.7" top="0.78740157499999996" bottom="0.78740157499999996" header="0.3" footer="0.3"/>
  <pageSetup paperSize="9" scale="5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6"/>
  <sheetViews>
    <sheetView topLeftCell="A19" workbookViewId="0">
      <selection activeCell="D38" sqref="D38"/>
    </sheetView>
  </sheetViews>
  <sheetFormatPr defaultColWidth="9.140625" defaultRowHeight="15" x14ac:dyDescent="0.25"/>
  <cols>
    <col min="1" max="1" width="8" customWidth="1"/>
    <col min="2" max="2" width="35.85546875" customWidth="1"/>
    <col min="3" max="3" width="16.85546875" customWidth="1"/>
    <col min="4" max="4" width="20.42578125" customWidth="1"/>
    <col min="5" max="5" width="10.7109375" customWidth="1"/>
    <col min="6" max="6" width="25" customWidth="1"/>
    <col min="7" max="7" width="18.7109375" customWidth="1"/>
    <col min="8" max="8" width="20.5703125" customWidth="1"/>
  </cols>
  <sheetData>
    <row r="1" spans="1:8" ht="19.5" thickBot="1" x14ac:dyDescent="0.35">
      <c r="B1" s="145" t="s">
        <v>151</v>
      </c>
      <c r="C1" s="145"/>
      <c r="D1" s="165" t="s">
        <v>140</v>
      </c>
      <c r="E1" s="2"/>
      <c r="F1" s="2"/>
    </row>
    <row r="2" spans="1:8" ht="15.75" thickBot="1" x14ac:dyDescent="0.3">
      <c r="A2" s="205" t="s">
        <v>102</v>
      </c>
      <c r="B2" s="206"/>
      <c r="C2" s="207"/>
      <c r="D2" s="127"/>
      <c r="E2" s="208" t="s">
        <v>103</v>
      </c>
      <c r="F2" s="209"/>
      <c r="G2" s="209"/>
      <c r="H2" s="11"/>
    </row>
    <row r="3" spans="1:8" ht="18.75" x14ac:dyDescent="0.3">
      <c r="A3" s="128">
        <v>501001</v>
      </c>
      <c r="B3" s="129" t="s">
        <v>3</v>
      </c>
      <c r="C3" s="130">
        <v>490000</v>
      </c>
      <c r="D3" s="146"/>
      <c r="E3" s="112">
        <v>602000</v>
      </c>
      <c r="F3" s="5" t="s">
        <v>133</v>
      </c>
      <c r="G3" s="150">
        <v>4800</v>
      </c>
      <c r="H3" s="150"/>
    </row>
    <row r="4" spans="1:8" ht="18.75" x14ac:dyDescent="0.3">
      <c r="A4" s="112">
        <v>501003</v>
      </c>
      <c r="B4" s="5" t="s">
        <v>7</v>
      </c>
      <c r="C4" s="6">
        <v>30000</v>
      </c>
      <c r="D4" s="147"/>
      <c r="E4" s="112">
        <v>602001</v>
      </c>
      <c r="F4" s="5" t="s">
        <v>4</v>
      </c>
      <c r="G4" s="6">
        <v>500000</v>
      </c>
      <c r="H4" s="150"/>
    </row>
    <row r="5" spans="1:8" ht="18.75" x14ac:dyDescent="0.3">
      <c r="A5" s="112">
        <v>501005</v>
      </c>
      <c r="B5" s="5" t="s">
        <v>9</v>
      </c>
      <c r="C5" s="6">
        <v>7000</v>
      </c>
      <c r="D5" s="147"/>
      <c r="E5" s="161">
        <v>602087</v>
      </c>
      <c r="F5" s="162" t="s">
        <v>120</v>
      </c>
      <c r="G5" s="163">
        <v>55000</v>
      </c>
      <c r="H5" s="166"/>
    </row>
    <row r="6" spans="1:8" ht="18.75" x14ac:dyDescent="0.3">
      <c r="A6" s="112">
        <v>501007</v>
      </c>
      <c r="B6" s="5" t="s">
        <v>11</v>
      </c>
      <c r="C6" s="6">
        <v>3000</v>
      </c>
      <c r="D6" s="147"/>
      <c r="E6" s="161">
        <v>602088</v>
      </c>
      <c r="F6" s="162" t="s">
        <v>134</v>
      </c>
      <c r="G6" s="163">
        <v>5000</v>
      </c>
      <c r="H6" s="192"/>
    </row>
    <row r="7" spans="1:8" ht="18.75" x14ac:dyDescent="0.3">
      <c r="A7" s="112">
        <v>501010</v>
      </c>
      <c r="B7" s="5" t="s">
        <v>13</v>
      </c>
      <c r="C7" s="6">
        <v>250000</v>
      </c>
      <c r="D7" s="147"/>
      <c r="E7" s="112">
        <v>609010</v>
      </c>
      <c r="F7" s="5" t="s">
        <v>6</v>
      </c>
      <c r="G7" s="6">
        <v>25000</v>
      </c>
      <c r="H7" s="150"/>
    </row>
    <row r="8" spans="1:8" ht="21.75" customHeight="1" x14ac:dyDescent="0.3">
      <c r="A8" s="111">
        <v>501011</v>
      </c>
      <c r="B8" s="60" t="s">
        <v>14</v>
      </c>
      <c r="C8" s="53">
        <v>30000</v>
      </c>
      <c r="D8" s="153"/>
      <c r="E8" s="112">
        <v>609012</v>
      </c>
      <c r="F8" s="5" t="s">
        <v>8</v>
      </c>
      <c r="G8" s="6">
        <v>70000</v>
      </c>
      <c r="H8" s="150"/>
    </row>
    <row r="9" spans="1:8" ht="18.75" x14ac:dyDescent="0.3">
      <c r="A9" s="161">
        <v>501087</v>
      </c>
      <c r="B9" s="162" t="s">
        <v>120</v>
      </c>
      <c r="C9" s="163">
        <v>50000</v>
      </c>
      <c r="D9" s="164"/>
      <c r="E9" s="112">
        <v>609011</v>
      </c>
      <c r="F9" s="5" t="s">
        <v>10</v>
      </c>
      <c r="G9" s="6">
        <v>200000</v>
      </c>
      <c r="H9" s="150"/>
    </row>
    <row r="10" spans="1:8" ht="18.75" x14ac:dyDescent="0.3">
      <c r="A10" s="133">
        <v>501090</v>
      </c>
      <c r="B10" s="174" t="s">
        <v>141</v>
      </c>
      <c r="C10" s="66">
        <v>80000</v>
      </c>
      <c r="D10" s="154"/>
      <c r="E10" s="132">
        <v>672028</v>
      </c>
      <c r="F10" s="174" t="s">
        <v>149</v>
      </c>
      <c r="G10" s="66">
        <f>C10+C24+C28+C31+C35+C40</f>
        <v>377000</v>
      </c>
      <c r="H10" s="176"/>
    </row>
    <row r="11" spans="1:8" ht="18.75" x14ac:dyDescent="0.3">
      <c r="A11" s="112">
        <v>502001</v>
      </c>
      <c r="B11" s="5" t="s">
        <v>16</v>
      </c>
      <c r="C11" s="6">
        <v>130000</v>
      </c>
      <c r="D11" s="147"/>
      <c r="E11" s="112">
        <v>672348</v>
      </c>
      <c r="F11" s="5" t="s">
        <v>12</v>
      </c>
      <c r="G11" s="6">
        <v>1000000</v>
      </c>
      <c r="H11" s="150"/>
    </row>
    <row r="12" spans="1:8" ht="18.75" x14ac:dyDescent="0.3">
      <c r="A12" s="112">
        <v>502002</v>
      </c>
      <c r="B12" s="5" t="s">
        <v>17</v>
      </c>
      <c r="C12" s="6">
        <v>35000</v>
      </c>
      <c r="D12" s="147"/>
      <c r="E12" s="111">
        <v>672346</v>
      </c>
      <c r="F12" s="60" t="s">
        <v>61</v>
      </c>
      <c r="G12" s="53">
        <f>C8+C23+C25+C29+C33+C39</f>
        <v>9495000</v>
      </c>
      <c r="H12" s="177"/>
    </row>
    <row r="13" spans="1:8" ht="18.75" x14ac:dyDescent="0.3">
      <c r="A13" s="112">
        <v>502004</v>
      </c>
      <c r="B13" s="5" t="s">
        <v>18</v>
      </c>
      <c r="C13" s="6">
        <v>170000</v>
      </c>
      <c r="D13" s="147"/>
      <c r="E13" s="134">
        <v>648000</v>
      </c>
      <c r="F13" s="5" t="s">
        <v>49</v>
      </c>
      <c r="G13" s="6">
        <v>0</v>
      </c>
      <c r="H13" s="150"/>
    </row>
    <row r="14" spans="1:8" ht="18.75" x14ac:dyDescent="0.3">
      <c r="A14" s="112">
        <v>511000</v>
      </c>
      <c r="B14" s="5" t="s">
        <v>118</v>
      </c>
      <c r="C14" s="6">
        <v>10000</v>
      </c>
      <c r="D14" s="147">
        <v>12939.96</v>
      </c>
      <c r="E14" s="134">
        <v>672026</v>
      </c>
      <c r="F14" s="6" t="s">
        <v>136</v>
      </c>
      <c r="G14" s="6">
        <v>0</v>
      </c>
      <c r="H14" s="150"/>
    </row>
    <row r="15" spans="1:8" ht="18.75" x14ac:dyDescent="0.3">
      <c r="A15" s="112">
        <v>512000</v>
      </c>
      <c r="B15" s="5" t="s">
        <v>21</v>
      </c>
      <c r="C15" s="6">
        <v>5600</v>
      </c>
      <c r="D15" s="147">
        <v>3883</v>
      </c>
      <c r="E15" s="188">
        <v>672027</v>
      </c>
      <c r="F15" s="185" t="s">
        <v>137</v>
      </c>
      <c r="G15" s="186">
        <v>0</v>
      </c>
      <c r="H15" s="190"/>
    </row>
    <row r="16" spans="1:8" ht="18.75" x14ac:dyDescent="0.3">
      <c r="A16" s="112">
        <v>518001</v>
      </c>
      <c r="B16" s="5" t="s">
        <v>22</v>
      </c>
      <c r="C16" s="6">
        <v>5000</v>
      </c>
      <c r="D16" s="147"/>
      <c r="E16" s="134"/>
      <c r="F16" s="6"/>
      <c r="G16" s="136"/>
      <c r="H16" s="3"/>
    </row>
    <row r="17" spans="1:8" ht="18.75" x14ac:dyDescent="0.3">
      <c r="A17" s="112">
        <v>518002</v>
      </c>
      <c r="B17" s="5" t="s">
        <v>23</v>
      </c>
      <c r="C17" s="6">
        <v>5000</v>
      </c>
      <c r="D17" s="147"/>
      <c r="E17" s="6"/>
      <c r="F17" s="6"/>
      <c r="G17" s="136"/>
      <c r="H17" s="3"/>
    </row>
    <row r="18" spans="1:8" ht="18.75" x14ac:dyDescent="0.3">
      <c r="A18" s="112">
        <v>518003</v>
      </c>
      <c r="B18" s="5" t="s">
        <v>24</v>
      </c>
      <c r="C18" s="6">
        <v>330000</v>
      </c>
      <c r="D18" s="147">
        <v>510478.43</v>
      </c>
      <c r="E18" s="6"/>
      <c r="F18" s="6"/>
      <c r="G18" s="136"/>
      <c r="H18" s="3"/>
    </row>
    <row r="19" spans="1:8" ht="18.75" x14ac:dyDescent="0.3">
      <c r="A19" s="112">
        <v>518004</v>
      </c>
      <c r="B19" s="5" t="s">
        <v>25</v>
      </c>
      <c r="C19" s="6">
        <v>48000</v>
      </c>
      <c r="D19" s="147"/>
      <c r="E19" s="6"/>
      <c r="F19" s="6"/>
      <c r="G19" s="136"/>
      <c r="H19" s="3"/>
    </row>
    <row r="20" spans="1:8" ht="18.75" x14ac:dyDescent="0.3">
      <c r="A20" s="112">
        <v>518006</v>
      </c>
      <c r="B20" s="5" t="s">
        <v>26</v>
      </c>
      <c r="C20" s="6">
        <v>1000</v>
      </c>
      <c r="D20" s="147"/>
      <c r="E20" s="6"/>
      <c r="F20" s="6"/>
      <c r="G20" s="136"/>
      <c r="H20" s="3"/>
    </row>
    <row r="21" spans="1:8" ht="18.75" x14ac:dyDescent="0.3">
      <c r="A21" s="112">
        <v>518007</v>
      </c>
      <c r="B21" s="5" t="s">
        <v>27</v>
      </c>
      <c r="C21" s="6">
        <v>2500</v>
      </c>
      <c r="D21" s="147"/>
      <c r="E21" s="6"/>
      <c r="F21" s="6"/>
      <c r="G21" s="136"/>
      <c r="H21" s="3"/>
    </row>
    <row r="22" spans="1:8" ht="18.75" x14ac:dyDescent="0.3">
      <c r="A22" s="112">
        <v>518008</v>
      </c>
      <c r="B22" s="5" t="s">
        <v>28</v>
      </c>
      <c r="C22" s="6">
        <v>50000</v>
      </c>
      <c r="D22" s="147"/>
      <c r="E22" s="6"/>
      <c r="F22" s="6"/>
      <c r="G22" s="136"/>
      <c r="H22" s="3"/>
    </row>
    <row r="23" spans="1:8" ht="18.75" x14ac:dyDescent="0.3">
      <c r="A23" s="111">
        <v>518011</v>
      </c>
      <c r="B23" s="60" t="s">
        <v>129</v>
      </c>
      <c r="C23" s="53">
        <v>10000</v>
      </c>
      <c r="D23" s="153"/>
      <c r="E23" s="6"/>
      <c r="F23" s="6"/>
      <c r="G23" s="136"/>
      <c r="H23" s="3"/>
    </row>
    <row r="24" spans="1:8" ht="18.75" x14ac:dyDescent="0.3">
      <c r="A24" s="133">
        <v>518091</v>
      </c>
      <c r="B24" s="174" t="s">
        <v>142</v>
      </c>
      <c r="C24" s="66">
        <v>25000</v>
      </c>
      <c r="D24" s="154"/>
      <c r="E24" s="6"/>
      <c r="F24" s="6"/>
      <c r="G24" s="136"/>
      <c r="H24" s="3"/>
    </row>
    <row r="25" spans="1:8" ht="18.75" x14ac:dyDescent="0.3">
      <c r="A25" s="111">
        <v>521001</v>
      </c>
      <c r="B25" s="60" t="s">
        <v>110</v>
      </c>
      <c r="C25" s="53">
        <v>7000000</v>
      </c>
      <c r="D25" s="153"/>
      <c r="E25" s="6"/>
      <c r="F25" s="6"/>
      <c r="G25" s="136"/>
      <c r="H25" s="3"/>
    </row>
    <row r="26" spans="1:8" ht="18.75" x14ac:dyDescent="0.3">
      <c r="A26" s="112">
        <v>521011</v>
      </c>
      <c r="B26" s="5" t="s">
        <v>127</v>
      </c>
      <c r="C26" s="6">
        <v>110000</v>
      </c>
      <c r="D26" s="147"/>
      <c r="E26" s="6"/>
      <c r="F26" s="6"/>
      <c r="G26" s="136"/>
      <c r="H26" s="3"/>
    </row>
    <row r="27" spans="1:8" ht="18.75" x14ac:dyDescent="0.3">
      <c r="A27" s="184">
        <v>521061</v>
      </c>
      <c r="B27" s="185" t="s">
        <v>137</v>
      </c>
      <c r="C27" s="186">
        <v>0</v>
      </c>
      <c r="D27" s="187"/>
      <c r="E27" s="6"/>
      <c r="F27" s="6"/>
      <c r="G27" s="136" t="s">
        <v>19</v>
      </c>
      <c r="H27" s="3"/>
    </row>
    <row r="28" spans="1:8" ht="18.75" x14ac:dyDescent="0.3">
      <c r="A28" s="133">
        <v>521099</v>
      </c>
      <c r="B28" s="174" t="s">
        <v>143</v>
      </c>
      <c r="C28" s="66">
        <v>200000</v>
      </c>
      <c r="D28" s="154"/>
      <c r="E28" s="6"/>
      <c r="F28" s="6"/>
      <c r="G28" s="136" t="s">
        <v>19</v>
      </c>
      <c r="H28" s="3"/>
    </row>
    <row r="29" spans="1:8" ht="18.75" x14ac:dyDescent="0.3">
      <c r="A29" s="111">
        <v>524000</v>
      </c>
      <c r="B29" s="60" t="s">
        <v>31</v>
      </c>
      <c r="C29" s="53">
        <v>2300000</v>
      </c>
      <c r="D29" s="153"/>
      <c r="E29" s="6"/>
      <c r="F29" s="6"/>
      <c r="G29" s="136"/>
      <c r="H29" s="3"/>
    </row>
    <row r="30" spans="1:8" ht="18.75" x14ac:dyDescent="0.3">
      <c r="A30" s="112">
        <v>524002</v>
      </c>
      <c r="B30" s="5" t="s">
        <v>79</v>
      </c>
      <c r="C30" s="6">
        <v>7000</v>
      </c>
      <c r="D30" s="147"/>
      <c r="E30" s="6"/>
      <c r="F30" s="6"/>
      <c r="G30" s="136"/>
      <c r="H30" s="3"/>
    </row>
    <row r="31" spans="1:8" ht="18.75" x14ac:dyDescent="0.3">
      <c r="A31" s="133">
        <v>524099</v>
      </c>
      <c r="B31" s="174" t="s">
        <v>144</v>
      </c>
      <c r="C31" s="66">
        <v>40000</v>
      </c>
      <c r="D31" s="154"/>
      <c r="E31" s="6"/>
      <c r="F31" s="6"/>
      <c r="G31" s="136"/>
      <c r="H31" s="3"/>
    </row>
    <row r="32" spans="1:8" ht="18.75" x14ac:dyDescent="0.3">
      <c r="A32" s="124">
        <v>525000</v>
      </c>
      <c r="B32" s="89" t="s">
        <v>34</v>
      </c>
      <c r="C32" s="77">
        <v>30000</v>
      </c>
      <c r="D32" s="147"/>
      <c r="E32" s="6"/>
      <c r="F32" s="6"/>
      <c r="G32" s="136"/>
      <c r="H32" s="3"/>
    </row>
    <row r="33" spans="1:8" ht="18.75" x14ac:dyDescent="0.3">
      <c r="A33" s="111">
        <v>527001</v>
      </c>
      <c r="B33" s="60" t="s">
        <v>32</v>
      </c>
      <c r="C33" s="53">
        <v>140000</v>
      </c>
      <c r="D33" s="153"/>
      <c r="E33" s="6"/>
      <c r="F33" s="6"/>
      <c r="G33" s="136"/>
      <c r="H33" s="3"/>
    </row>
    <row r="34" spans="1:8" ht="18.75" x14ac:dyDescent="0.3">
      <c r="A34" s="124">
        <v>527014</v>
      </c>
      <c r="B34" s="89" t="s">
        <v>130</v>
      </c>
      <c r="C34" s="77">
        <v>300</v>
      </c>
      <c r="D34" s="147"/>
      <c r="E34" s="6"/>
      <c r="F34" s="6"/>
      <c r="G34" s="136"/>
      <c r="H34" s="3"/>
    </row>
    <row r="35" spans="1:8" ht="18.75" x14ac:dyDescent="0.3">
      <c r="A35" s="133">
        <v>527099</v>
      </c>
      <c r="B35" s="174" t="s">
        <v>145</v>
      </c>
      <c r="C35" s="66">
        <v>2000</v>
      </c>
      <c r="D35" s="154"/>
      <c r="E35" s="6"/>
      <c r="F35" s="6"/>
      <c r="G35" s="136"/>
      <c r="H35" s="3"/>
    </row>
    <row r="36" spans="1:8" ht="18.75" x14ac:dyDescent="0.3">
      <c r="A36" s="124">
        <v>54900</v>
      </c>
      <c r="B36" s="191" t="s">
        <v>148</v>
      </c>
      <c r="C36" s="77">
        <v>0</v>
      </c>
      <c r="D36" s="147"/>
      <c r="E36" s="6"/>
      <c r="F36" s="6"/>
      <c r="G36" s="136"/>
      <c r="H36" s="3"/>
    </row>
    <row r="37" spans="1:8" ht="18.75" x14ac:dyDescent="0.3">
      <c r="A37" s="112">
        <v>551002</v>
      </c>
      <c r="B37" s="5" t="s">
        <v>35</v>
      </c>
      <c r="C37" s="6">
        <v>5600</v>
      </c>
      <c r="D37" s="147">
        <v>4212</v>
      </c>
      <c r="E37" s="6"/>
      <c r="F37" s="6"/>
      <c r="G37" s="136"/>
      <c r="H37" s="3"/>
    </row>
    <row r="38" spans="1:8" ht="18.75" x14ac:dyDescent="0.3">
      <c r="A38" s="112">
        <v>558000</v>
      </c>
      <c r="B38" s="5" t="s">
        <v>36</v>
      </c>
      <c r="C38" s="6">
        <v>60000</v>
      </c>
      <c r="D38" s="147"/>
      <c r="E38" s="144"/>
      <c r="F38" s="144"/>
      <c r="G38" s="144">
        <f>SUM(G4:G37)</f>
        <v>11727000</v>
      </c>
      <c r="H38" s="151">
        <f>SUM(H3:H37)</f>
        <v>0</v>
      </c>
    </row>
    <row r="39" spans="1:8" ht="21" x14ac:dyDescent="0.35">
      <c r="A39" s="172">
        <v>558001</v>
      </c>
      <c r="B39" s="60" t="s">
        <v>111</v>
      </c>
      <c r="C39" s="58">
        <v>15000</v>
      </c>
      <c r="D39" s="173"/>
      <c r="E39" s="170"/>
      <c r="G39" s="110"/>
    </row>
    <row r="40" spans="1:8" ht="18.75" x14ac:dyDescent="0.3">
      <c r="A40" s="138">
        <v>558090</v>
      </c>
      <c r="B40" s="174" t="s">
        <v>146</v>
      </c>
      <c r="C40" s="74">
        <v>30000</v>
      </c>
      <c r="D40" s="67"/>
    </row>
    <row r="41" spans="1:8" ht="19.5" thickBot="1" x14ac:dyDescent="0.35">
      <c r="A41" s="137">
        <v>569015</v>
      </c>
      <c r="B41" s="139" t="s">
        <v>37</v>
      </c>
      <c r="C41" s="122">
        <v>20000</v>
      </c>
      <c r="D41" s="194"/>
      <c r="G41" t="s">
        <v>124</v>
      </c>
      <c r="H41" s="50">
        <f>H38-D42</f>
        <v>-531513.39</v>
      </c>
    </row>
    <row r="42" spans="1:8" ht="19.5" thickBot="1" x14ac:dyDescent="0.35">
      <c r="A42" s="140" t="s">
        <v>47</v>
      </c>
      <c r="B42" s="141" t="s">
        <v>38</v>
      </c>
      <c r="C42" s="142">
        <f>SUM(C3:C41)</f>
        <v>11727000</v>
      </c>
      <c r="D42" s="193">
        <f>SUM(D3:D41)</f>
        <v>531513.39</v>
      </c>
      <c r="H42" s="123"/>
    </row>
    <row r="43" spans="1:8" x14ac:dyDescent="0.25">
      <c r="B43" s="20" t="s">
        <v>54</v>
      </c>
      <c r="H43" s="123"/>
    </row>
    <row r="44" spans="1:8" x14ac:dyDescent="0.25">
      <c r="B44" s="19" t="s">
        <v>40</v>
      </c>
      <c r="C44" s="1" t="s">
        <v>41</v>
      </c>
      <c r="D44" s="1"/>
    </row>
    <row r="45" spans="1:8" x14ac:dyDescent="0.25">
      <c r="B45" s="19" t="s">
        <v>33</v>
      </c>
      <c r="C45" s="1" t="s">
        <v>42</v>
      </c>
      <c r="D45" s="1"/>
    </row>
    <row r="46" spans="1:8" x14ac:dyDescent="0.25">
      <c r="B46" s="19" t="s">
        <v>30</v>
      </c>
      <c r="C46" s="1" t="s">
        <v>43</v>
      </c>
      <c r="D46" s="1"/>
    </row>
    <row r="47" spans="1:8" x14ac:dyDescent="0.25">
      <c r="B47" s="19" t="s">
        <v>44</v>
      </c>
      <c r="C47" s="1" t="s">
        <v>45</v>
      </c>
      <c r="D47" s="1"/>
    </row>
    <row r="48" spans="1:8" x14ac:dyDescent="0.25">
      <c r="B48" s="19" t="s">
        <v>76</v>
      </c>
      <c r="C48" s="1" t="s">
        <v>77</v>
      </c>
      <c r="D48" s="1"/>
      <c r="E48" s="116"/>
    </row>
    <row r="49" spans="2:6" x14ac:dyDescent="0.25">
      <c r="B49" s="19" t="s">
        <v>36</v>
      </c>
      <c r="C49" s="1" t="s">
        <v>105</v>
      </c>
      <c r="D49" s="1"/>
      <c r="F49" s="115" t="s">
        <v>19</v>
      </c>
    </row>
    <row r="50" spans="2:6" x14ac:dyDescent="0.25">
      <c r="B50" s="19"/>
      <c r="C50" s="1"/>
      <c r="D50" s="1"/>
      <c r="F50" s="115"/>
    </row>
    <row r="51" spans="2:6" x14ac:dyDescent="0.25">
      <c r="B51" s="19"/>
      <c r="C51" s="1"/>
      <c r="D51" s="1"/>
      <c r="E51" s="29"/>
      <c r="F51" s="7"/>
    </row>
    <row r="52" spans="2:6" x14ac:dyDescent="0.25">
      <c r="B52" s="26"/>
      <c r="C52" s="115" t="s">
        <v>83</v>
      </c>
      <c r="D52" s="115" t="s">
        <v>82</v>
      </c>
      <c r="E52" s="29"/>
    </row>
    <row r="53" spans="2:6" x14ac:dyDescent="0.25">
      <c r="B53" s="26" t="s">
        <v>138</v>
      </c>
      <c r="C53" s="195">
        <v>11800000</v>
      </c>
      <c r="D53" s="195">
        <v>11800000</v>
      </c>
      <c r="F53" s="30"/>
    </row>
    <row r="54" spans="2:6" x14ac:dyDescent="0.25">
      <c r="C54" s="19"/>
      <c r="D54" s="19"/>
      <c r="F54" s="30"/>
    </row>
    <row r="55" spans="2:6" x14ac:dyDescent="0.25">
      <c r="B55" s="27" t="s">
        <v>152</v>
      </c>
      <c r="C55" s="195">
        <v>12000000</v>
      </c>
      <c r="D55" s="195">
        <v>12000000</v>
      </c>
    </row>
    <row r="56" spans="2:6" x14ac:dyDescent="0.25">
      <c r="C56" s="30"/>
      <c r="D56" s="30"/>
    </row>
  </sheetData>
  <mergeCells count="2">
    <mergeCell ref="A2:C2"/>
    <mergeCell ref="E2:G2"/>
  </mergeCells>
  <pageMargins left="0.7" right="0.7" top="0.78740157499999996" bottom="0.78740157499999996" header="0.3" footer="0.3"/>
  <pageSetup paperSize="9" scale="5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8"/>
  <sheetViews>
    <sheetView workbookViewId="0">
      <selection activeCell="J19" sqref="J19"/>
    </sheetView>
  </sheetViews>
  <sheetFormatPr defaultColWidth="9.140625" defaultRowHeight="15" x14ac:dyDescent="0.25"/>
  <cols>
    <col min="1" max="1" width="8" customWidth="1"/>
    <col min="2" max="2" width="35.85546875" customWidth="1"/>
    <col min="3" max="3" width="16.85546875" customWidth="1"/>
    <col min="4" max="4" width="20.42578125" customWidth="1"/>
    <col min="5" max="5" width="10.7109375" customWidth="1"/>
    <col min="6" max="6" width="25" customWidth="1"/>
    <col min="7" max="7" width="18.7109375" customWidth="1"/>
    <col min="8" max="8" width="20.5703125" customWidth="1"/>
  </cols>
  <sheetData>
    <row r="1" spans="1:8" ht="19.5" thickBot="1" x14ac:dyDescent="0.35">
      <c r="B1" s="145" t="s">
        <v>139</v>
      </c>
      <c r="C1" s="145"/>
      <c r="D1" s="165" t="s">
        <v>147</v>
      </c>
      <c r="E1" s="2"/>
      <c r="F1" s="2"/>
    </row>
    <row r="2" spans="1:8" ht="15.75" thickBot="1" x14ac:dyDescent="0.3">
      <c r="A2" s="205" t="s">
        <v>102</v>
      </c>
      <c r="B2" s="206"/>
      <c r="C2" s="207"/>
      <c r="D2" s="127"/>
      <c r="E2" s="208" t="s">
        <v>103</v>
      </c>
      <c r="F2" s="209"/>
      <c r="G2" s="209"/>
      <c r="H2" s="11"/>
    </row>
    <row r="3" spans="1:8" ht="18.75" x14ac:dyDescent="0.3">
      <c r="A3" s="128">
        <v>501001</v>
      </c>
      <c r="B3" s="129" t="s">
        <v>3</v>
      </c>
      <c r="C3" s="130">
        <v>450000</v>
      </c>
      <c r="D3" s="146">
        <v>485935.45</v>
      </c>
      <c r="E3" s="112">
        <v>602000</v>
      </c>
      <c r="F3" s="5" t="s">
        <v>133</v>
      </c>
      <c r="G3" s="5">
        <v>0</v>
      </c>
      <c r="H3" s="150">
        <v>4800</v>
      </c>
    </row>
    <row r="4" spans="1:8" ht="18.75" x14ac:dyDescent="0.3">
      <c r="A4" s="112">
        <v>501003</v>
      </c>
      <c r="B4" s="5" t="s">
        <v>7</v>
      </c>
      <c r="C4" s="6">
        <v>40000</v>
      </c>
      <c r="D4" s="147">
        <v>22641</v>
      </c>
      <c r="E4" s="112">
        <v>602001</v>
      </c>
      <c r="F4" s="5" t="s">
        <v>4</v>
      </c>
      <c r="G4" s="6">
        <v>450000</v>
      </c>
      <c r="H4" s="150">
        <f>467267+26680</f>
        <v>493947</v>
      </c>
    </row>
    <row r="5" spans="1:8" ht="18.75" x14ac:dyDescent="0.3">
      <c r="A5" s="112">
        <v>501005</v>
      </c>
      <c r="B5" s="5" t="s">
        <v>9</v>
      </c>
      <c r="C5" s="6">
        <v>7000</v>
      </c>
      <c r="D5" s="147">
        <v>264</v>
      </c>
      <c r="E5" s="178">
        <v>602087</v>
      </c>
      <c r="F5" s="179" t="s">
        <v>120</v>
      </c>
      <c r="G5" s="180">
        <v>50000</v>
      </c>
      <c r="H5" s="182">
        <v>49468</v>
      </c>
    </row>
    <row r="6" spans="1:8" ht="18.75" x14ac:dyDescent="0.3">
      <c r="A6" s="112">
        <v>501007</v>
      </c>
      <c r="B6" s="5" t="s">
        <v>11</v>
      </c>
      <c r="C6" s="6">
        <v>3000</v>
      </c>
      <c r="D6" s="147"/>
      <c r="E6" s="178">
        <v>602088</v>
      </c>
      <c r="F6" s="179" t="s">
        <v>134</v>
      </c>
      <c r="G6" s="180">
        <v>0</v>
      </c>
      <c r="H6" s="181">
        <v>5525</v>
      </c>
    </row>
    <row r="7" spans="1:8" ht="18.75" x14ac:dyDescent="0.3">
      <c r="A7" s="112">
        <v>501010</v>
      </c>
      <c r="B7" s="5" t="s">
        <v>13</v>
      </c>
      <c r="C7" s="6">
        <v>241000</v>
      </c>
      <c r="D7" s="147">
        <f>2502+271591.34</f>
        <v>274093.34000000003</v>
      </c>
      <c r="E7" s="112">
        <v>609010</v>
      </c>
      <c r="F7" s="5" t="s">
        <v>6</v>
      </c>
      <c r="G7" s="6">
        <v>30000</v>
      </c>
      <c r="H7" s="150">
        <v>21890</v>
      </c>
    </row>
    <row r="8" spans="1:8" ht="21.75" customHeight="1" x14ac:dyDescent="0.3">
      <c r="A8" s="111">
        <v>501011</v>
      </c>
      <c r="B8" s="60" t="s">
        <v>14</v>
      </c>
      <c r="C8" s="53">
        <v>100000</v>
      </c>
      <c r="D8" s="153">
        <f>32007.11</f>
        <v>32007.11</v>
      </c>
      <c r="E8" s="112">
        <v>609012</v>
      </c>
      <c r="F8" s="5" t="s">
        <v>8</v>
      </c>
      <c r="G8" s="6">
        <v>70000</v>
      </c>
      <c r="H8" s="150">
        <v>75824</v>
      </c>
    </row>
    <row r="9" spans="1:8" ht="18.75" x14ac:dyDescent="0.3">
      <c r="A9" s="124"/>
      <c r="B9" s="89"/>
      <c r="C9" s="77"/>
      <c r="D9" s="147"/>
      <c r="E9" s="112">
        <v>609011</v>
      </c>
      <c r="F9" s="5" t="s">
        <v>10</v>
      </c>
      <c r="G9" s="6">
        <v>140000</v>
      </c>
      <c r="H9" s="150">
        <v>181980</v>
      </c>
    </row>
    <row r="10" spans="1:8" ht="18.75" x14ac:dyDescent="0.3">
      <c r="A10" s="178">
        <v>501087</v>
      </c>
      <c r="B10" s="179" t="s">
        <v>120</v>
      </c>
      <c r="C10" s="180">
        <v>50000</v>
      </c>
      <c r="D10" s="183">
        <v>43724.26</v>
      </c>
      <c r="E10" s="132">
        <v>672023</v>
      </c>
      <c r="F10" s="174" t="s">
        <v>150</v>
      </c>
      <c r="G10" s="66">
        <f>C10+C24+C28+C31+C36+C41</f>
        <v>82000</v>
      </c>
      <c r="H10" s="176">
        <v>58516.26</v>
      </c>
    </row>
    <row r="11" spans="1:8" ht="18.75" x14ac:dyDescent="0.3">
      <c r="A11" s="133">
        <v>501090</v>
      </c>
      <c r="B11" s="174" t="s">
        <v>141</v>
      </c>
      <c r="C11" s="66">
        <v>50000</v>
      </c>
      <c r="D11" s="154">
        <f>5055+20469+27292.96+4919.74+12949.08</f>
        <v>70685.78</v>
      </c>
      <c r="E11" s="132">
        <v>672028</v>
      </c>
      <c r="F11" s="174" t="s">
        <v>149</v>
      </c>
      <c r="G11" s="66">
        <f>C11+C25+C29+C32+C37+C42</f>
        <v>302400</v>
      </c>
      <c r="H11" s="176">
        <v>238232.62</v>
      </c>
    </row>
    <row r="12" spans="1:8" ht="18.75" x14ac:dyDescent="0.3">
      <c r="A12" s="112">
        <v>502001</v>
      </c>
      <c r="B12" s="5" t="s">
        <v>16</v>
      </c>
      <c r="C12" s="6">
        <v>350000</v>
      </c>
      <c r="D12" s="147">
        <v>105818</v>
      </c>
      <c r="E12" s="112">
        <v>672348</v>
      </c>
      <c r="F12" s="5" t="s">
        <v>12</v>
      </c>
      <c r="G12" s="6">
        <v>1200000</v>
      </c>
      <c r="H12" s="150">
        <v>1000000</v>
      </c>
    </row>
    <row r="13" spans="1:8" ht="18.75" x14ac:dyDescent="0.3">
      <c r="A13" s="112">
        <v>502002</v>
      </c>
      <c r="B13" s="5" t="s">
        <v>17</v>
      </c>
      <c r="C13" s="6">
        <v>40000</v>
      </c>
      <c r="D13" s="147">
        <v>28534.93</v>
      </c>
      <c r="E13" s="111">
        <v>672346</v>
      </c>
      <c r="F13" s="60" t="s">
        <v>61</v>
      </c>
      <c r="G13" s="53">
        <f>C8+C26+C30+C34</f>
        <v>8730000</v>
      </c>
      <c r="H13" s="177">
        <f>D8+D24+D26+D30+D34+D41</f>
        <v>9585844</v>
      </c>
    </row>
    <row r="14" spans="1:8" ht="18.75" x14ac:dyDescent="0.3">
      <c r="A14" s="112">
        <v>502004</v>
      </c>
      <c r="B14" s="5" t="s">
        <v>18</v>
      </c>
      <c r="C14" s="6">
        <v>160000</v>
      </c>
      <c r="D14" s="147">
        <v>161489.60999999999</v>
      </c>
      <c r="E14" s="134">
        <v>648000</v>
      </c>
      <c r="F14" s="5" t="s">
        <v>49</v>
      </c>
      <c r="G14" s="6" t="s">
        <v>19</v>
      </c>
      <c r="H14" s="150">
        <v>21000</v>
      </c>
    </row>
    <row r="15" spans="1:8" ht="18.75" x14ac:dyDescent="0.3">
      <c r="A15" s="112">
        <v>511000</v>
      </c>
      <c r="B15" s="5" t="s">
        <v>118</v>
      </c>
      <c r="C15" s="6">
        <v>7000</v>
      </c>
      <c r="D15" s="147">
        <v>5691</v>
      </c>
      <c r="E15" s="134">
        <v>672026</v>
      </c>
      <c r="F15" s="6" t="s">
        <v>136</v>
      </c>
      <c r="G15" s="136"/>
      <c r="H15" s="150">
        <v>20000</v>
      </c>
    </row>
    <row r="16" spans="1:8" ht="18.75" x14ac:dyDescent="0.3">
      <c r="A16" s="112">
        <v>512000</v>
      </c>
      <c r="B16" s="5" t="s">
        <v>21</v>
      </c>
      <c r="C16" s="6">
        <v>2000</v>
      </c>
      <c r="D16" s="147">
        <v>4945</v>
      </c>
      <c r="E16" s="188">
        <v>672027</v>
      </c>
      <c r="F16" s="185" t="s">
        <v>137</v>
      </c>
      <c r="G16" s="189"/>
      <c r="H16" s="190">
        <v>20640</v>
      </c>
    </row>
    <row r="17" spans="1:8" ht="18.75" x14ac:dyDescent="0.3">
      <c r="A17" s="112">
        <v>518001</v>
      </c>
      <c r="B17" s="5" t="s">
        <v>22</v>
      </c>
      <c r="C17" s="6">
        <v>3000</v>
      </c>
      <c r="D17" s="147">
        <v>4345</v>
      </c>
      <c r="E17" s="134"/>
      <c r="F17" s="6"/>
      <c r="G17" s="136"/>
      <c r="H17" s="3"/>
    </row>
    <row r="18" spans="1:8" ht="18.75" x14ac:dyDescent="0.3">
      <c r="A18" s="112">
        <v>518002</v>
      </c>
      <c r="B18" s="5" t="s">
        <v>23</v>
      </c>
      <c r="C18" s="6">
        <v>2000</v>
      </c>
      <c r="D18" s="147">
        <v>4924</v>
      </c>
      <c r="E18" s="6"/>
      <c r="F18" s="6"/>
      <c r="G18" s="136"/>
      <c r="H18" s="3"/>
    </row>
    <row r="19" spans="1:8" ht="18.75" x14ac:dyDescent="0.3">
      <c r="A19" s="112">
        <v>518003</v>
      </c>
      <c r="B19" s="5" t="s">
        <v>24</v>
      </c>
      <c r="C19" s="6">
        <v>250000</v>
      </c>
      <c r="D19" s="147">
        <v>329923.64</v>
      </c>
      <c r="E19" s="6"/>
      <c r="F19" s="6"/>
      <c r="G19" s="136"/>
      <c r="H19" s="3"/>
    </row>
    <row r="20" spans="1:8" ht="18.75" x14ac:dyDescent="0.3">
      <c r="A20" s="112">
        <v>518004</v>
      </c>
      <c r="B20" s="5" t="s">
        <v>25</v>
      </c>
      <c r="C20" s="6">
        <v>48000</v>
      </c>
      <c r="D20" s="147">
        <v>48000</v>
      </c>
      <c r="E20" s="6"/>
      <c r="F20" s="6"/>
      <c r="G20" s="136"/>
      <c r="H20" s="3"/>
    </row>
    <row r="21" spans="1:8" ht="18.75" x14ac:dyDescent="0.3">
      <c r="A21" s="112">
        <v>518006</v>
      </c>
      <c r="B21" s="5" t="s">
        <v>26</v>
      </c>
      <c r="C21" s="6">
        <v>1000</v>
      </c>
      <c r="D21" s="147">
        <v>899.8</v>
      </c>
      <c r="E21" s="6"/>
      <c r="F21" s="6"/>
      <c r="G21" s="136"/>
      <c r="H21" s="3"/>
    </row>
    <row r="22" spans="1:8" ht="18.75" x14ac:dyDescent="0.3">
      <c r="A22" s="112">
        <v>518007</v>
      </c>
      <c r="B22" s="5" t="s">
        <v>27</v>
      </c>
      <c r="C22" s="6">
        <v>0</v>
      </c>
      <c r="D22" s="147">
        <v>800</v>
      </c>
      <c r="E22" s="6"/>
      <c r="F22" s="6"/>
      <c r="G22" s="136"/>
      <c r="H22" s="3"/>
    </row>
    <row r="23" spans="1:8" ht="18.75" x14ac:dyDescent="0.3">
      <c r="A23" s="112">
        <v>518008</v>
      </c>
      <c r="B23" s="5" t="s">
        <v>28</v>
      </c>
      <c r="C23" s="6">
        <v>40000</v>
      </c>
      <c r="D23" s="147">
        <v>103545.39</v>
      </c>
      <c r="E23" s="6"/>
      <c r="F23" s="6"/>
      <c r="G23" s="136"/>
      <c r="H23" s="3"/>
    </row>
    <row r="24" spans="1:8" ht="18.75" x14ac:dyDescent="0.3">
      <c r="A24" s="111">
        <v>518011</v>
      </c>
      <c r="B24" s="60" t="s">
        <v>129</v>
      </c>
      <c r="C24" s="53">
        <v>25000</v>
      </c>
      <c r="D24" s="153">
        <v>11022</v>
      </c>
      <c r="E24" s="6"/>
      <c r="F24" s="6"/>
      <c r="G24" s="136"/>
      <c r="H24" s="3"/>
    </row>
    <row r="25" spans="1:8" ht="18.75" x14ac:dyDescent="0.3">
      <c r="A25" s="133">
        <v>518091</v>
      </c>
      <c r="B25" s="174" t="s">
        <v>142</v>
      </c>
      <c r="C25" s="66">
        <v>25000</v>
      </c>
      <c r="D25" s="154">
        <f>2000</f>
        <v>2000</v>
      </c>
      <c r="E25" s="6"/>
      <c r="F25" s="6"/>
      <c r="G25" s="136"/>
      <c r="H25" s="3"/>
    </row>
    <row r="26" spans="1:8" ht="18.75" x14ac:dyDescent="0.3">
      <c r="A26" s="111">
        <v>521001</v>
      </c>
      <c r="B26" s="60" t="s">
        <v>110</v>
      </c>
      <c r="C26" s="53">
        <v>6500000</v>
      </c>
      <c r="D26" s="153">
        <v>7044690</v>
      </c>
      <c r="E26" s="6"/>
      <c r="F26" s="6"/>
      <c r="G26" s="136"/>
      <c r="H26" s="3"/>
    </row>
    <row r="27" spans="1:8" ht="18.75" x14ac:dyDescent="0.3">
      <c r="A27" s="112">
        <v>521011</v>
      </c>
      <c r="B27" s="5" t="s">
        <v>127</v>
      </c>
      <c r="C27" s="6">
        <v>110000</v>
      </c>
      <c r="D27" s="147">
        <v>105128</v>
      </c>
      <c r="E27" s="6"/>
      <c r="F27" s="6"/>
      <c r="G27" s="136"/>
      <c r="H27" s="3"/>
    </row>
    <row r="28" spans="1:8" ht="18.75" x14ac:dyDescent="0.3">
      <c r="A28" s="184">
        <v>521061</v>
      </c>
      <c r="B28" s="185" t="s">
        <v>137</v>
      </c>
      <c r="C28" s="186">
        <v>0</v>
      </c>
      <c r="D28" s="187">
        <v>20640</v>
      </c>
      <c r="E28" s="6"/>
      <c r="F28" s="6"/>
      <c r="G28" s="136" t="s">
        <v>19</v>
      </c>
      <c r="H28" s="3"/>
    </row>
    <row r="29" spans="1:8" ht="18.75" x14ac:dyDescent="0.3">
      <c r="A29" s="133">
        <v>521099</v>
      </c>
      <c r="B29" s="174" t="s">
        <v>143</v>
      </c>
      <c r="C29" s="66">
        <v>200000</v>
      </c>
      <c r="D29" s="154">
        <v>160016</v>
      </c>
      <c r="E29" s="6"/>
      <c r="F29" s="6"/>
      <c r="G29" s="136" t="s">
        <v>19</v>
      </c>
      <c r="H29" s="3"/>
    </row>
    <row r="30" spans="1:8" ht="18.75" x14ac:dyDescent="0.3">
      <c r="A30" s="111">
        <v>524000</v>
      </c>
      <c r="B30" s="60" t="s">
        <v>31</v>
      </c>
      <c r="C30" s="53">
        <v>2000000</v>
      </c>
      <c r="D30" s="153">
        <v>2341514.13</v>
      </c>
      <c r="E30" s="6"/>
      <c r="F30" s="6"/>
      <c r="G30" s="136"/>
      <c r="H30" s="3"/>
    </row>
    <row r="31" spans="1:8" ht="18.75" x14ac:dyDescent="0.3">
      <c r="A31" s="112">
        <v>524002</v>
      </c>
      <c r="B31" s="5" t="s">
        <v>79</v>
      </c>
      <c r="C31" s="6">
        <v>7000</v>
      </c>
      <c r="D31" s="147">
        <v>6127.09</v>
      </c>
      <c r="E31" s="6"/>
      <c r="F31" s="6"/>
      <c r="G31" s="136"/>
      <c r="H31" s="3"/>
    </row>
    <row r="32" spans="1:8" ht="18.75" x14ac:dyDescent="0.3">
      <c r="A32" s="133">
        <v>524099</v>
      </c>
      <c r="B32" s="174" t="s">
        <v>144</v>
      </c>
      <c r="C32" s="66">
        <v>25000</v>
      </c>
      <c r="D32" s="154">
        <f>12839.58+11988.8+3373.34+2948.06</f>
        <v>31149.78</v>
      </c>
      <c r="E32" s="6"/>
      <c r="F32" s="6"/>
      <c r="G32" s="136"/>
      <c r="H32" s="3"/>
    </row>
    <row r="33" spans="1:8" ht="18.75" x14ac:dyDescent="0.3">
      <c r="A33" s="124">
        <v>525000</v>
      </c>
      <c r="B33" s="89" t="s">
        <v>34</v>
      </c>
      <c r="C33" s="77">
        <v>28000</v>
      </c>
      <c r="D33" s="147">
        <v>28884.95</v>
      </c>
      <c r="E33" s="6"/>
      <c r="F33" s="6"/>
      <c r="G33" s="136"/>
      <c r="H33" s="3"/>
    </row>
    <row r="34" spans="1:8" ht="18.75" x14ac:dyDescent="0.3">
      <c r="A34" s="111">
        <v>527001</v>
      </c>
      <c r="B34" s="60" t="s">
        <v>32</v>
      </c>
      <c r="C34" s="53">
        <v>130000</v>
      </c>
      <c r="D34" s="153">
        <v>140280.76</v>
      </c>
      <c r="E34" s="6"/>
      <c r="F34" s="6"/>
      <c r="G34" s="136"/>
      <c r="H34" s="3"/>
    </row>
    <row r="35" spans="1:8" ht="18.75" x14ac:dyDescent="0.3">
      <c r="A35" s="124">
        <v>527014</v>
      </c>
      <c r="B35" s="89" t="s">
        <v>130</v>
      </c>
      <c r="C35" s="77">
        <v>0</v>
      </c>
      <c r="D35" s="147">
        <v>302.56</v>
      </c>
      <c r="E35" s="6"/>
      <c r="F35" s="6"/>
      <c r="G35" s="136"/>
      <c r="H35" s="3"/>
    </row>
    <row r="36" spans="1:8" ht="18.75" x14ac:dyDescent="0.3">
      <c r="A36" s="161">
        <v>527064</v>
      </c>
      <c r="B36" s="162" t="s">
        <v>131</v>
      </c>
      <c r="C36" s="163">
        <v>0</v>
      </c>
      <c r="D36" s="164">
        <v>0</v>
      </c>
      <c r="E36" s="6"/>
      <c r="F36" s="6"/>
      <c r="G36" s="136"/>
      <c r="H36" s="3"/>
    </row>
    <row r="37" spans="1:8" ht="18.75" x14ac:dyDescent="0.3">
      <c r="A37" s="133">
        <v>527099</v>
      </c>
      <c r="B37" s="174" t="s">
        <v>145</v>
      </c>
      <c r="C37" s="66">
        <v>2400</v>
      </c>
      <c r="D37" s="154">
        <f>174.44+199.6+709.5+759.78</f>
        <v>1843.32</v>
      </c>
      <c r="E37" s="6"/>
      <c r="F37" s="6"/>
      <c r="G37" s="136"/>
      <c r="H37" s="3"/>
    </row>
    <row r="38" spans="1:8" ht="18.75" x14ac:dyDescent="0.3">
      <c r="A38" s="124">
        <v>54900</v>
      </c>
      <c r="B38" s="191" t="s">
        <v>148</v>
      </c>
      <c r="C38" s="77">
        <v>0</v>
      </c>
      <c r="D38" s="147">
        <v>399</v>
      </c>
      <c r="E38" s="6"/>
      <c r="F38" s="6"/>
      <c r="G38" s="136"/>
      <c r="H38" s="3"/>
    </row>
    <row r="39" spans="1:8" ht="18.75" x14ac:dyDescent="0.3">
      <c r="A39" s="112">
        <v>551002</v>
      </c>
      <c r="B39" s="5" t="s">
        <v>35</v>
      </c>
      <c r="C39" s="6">
        <v>0</v>
      </c>
      <c r="D39" s="147">
        <v>1404</v>
      </c>
      <c r="E39" s="144"/>
      <c r="F39" s="144"/>
      <c r="G39" s="144">
        <f>SUM(G4:G38)</f>
        <v>11054400</v>
      </c>
      <c r="H39" s="151">
        <f>SUM(H3:H38)</f>
        <v>11777666.879999999</v>
      </c>
    </row>
    <row r="40" spans="1:8" ht="21" x14ac:dyDescent="0.35">
      <c r="A40" s="112">
        <v>558000</v>
      </c>
      <c r="B40" s="5" t="s">
        <v>36</v>
      </c>
      <c r="C40" s="6">
        <v>58000</v>
      </c>
      <c r="D40" s="147">
        <v>91276</v>
      </c>
      <c r="E40" s="170"/>
      <c r="G40" s="110"/>
    </row>
    <row r="41" spans="1:8" ht="18.75" x14ac:dyDescent="0.3">
      <c r="A41" s="172">
        <v>558001</v>
      </c>
      <c r="B41" s="60" t="s">
        <v>111</v>
      </c>
      <c r="C41" s="58">
        <v>0</v>
      </c>
      <c r="D41" s="173">
        <v>16330</v>
      </c>
    </row>
    <row r="42" spans="1:8" ht="18.75" x14ac:dyDescent="0.3">
      <c r="A42" s="138">
        <v>558090</v>
      </c>
      <c r="B42" s="174" t="s">
        <v>146</v>
      </c>
      <c r="C42" s="74">
        <v>0</v>
      </c>
      <c r="D42" s="175">
        <v>31054</v>
      </c>
      <c r="G42" t="s">
        <v>124</v>
      </c>
      <c r="H42" s="50">
        <f>H39-D44</f>
        <v>1290.9799999985844</v>
      </c>
    </row>
    <row r="43" spans="1:8" ht="19.5" thickBot="1" x14ac:dyDescent="0.35">
      <c r="A43" s="137">
        <v>569015</v>
      </c>
      <c r="B43" s="139" t="s">
        <v>37</v>
      </c>
      <c r="C43" s="122">
        <v>18000</v>
      </c>
      <c r="D43" s="148">
        <v>14047</v>
      </c>
      <c r="H43" s="123"/>
    </row>
    <row r="44" spans="1:8" ht="19.5" thickBot="1" x14ac:dyDescent="0.35">
      <c r="A44" s="140" t="s">
        <v>47</v>
      </c>
      <c r="B44" s="141" t="s">
        <v>38</v>
      </c>
      <c r="C44" s="142">
        <f>SUM(C3:C43)</f>
        <v>10972400</v>
      </c>
      <c r="D44" s="171">
        <f>SUM(D3:D43)</f>
        <v>11776375.9</v>
      </c>
      <c r="H44" s="123"/>
    </row>
    <row r="45" spans="1:8" x14ac:dyDescent="0.25">
      <c r="B45" s="20" t="s">
        <v>54</v>
      </c>
    </row>
    <row r="46" spans="1:8" x14ac:dyDescent="0.25">
      <c r="B46" s="19" t="s">
        <v>40</v>
      </c>
      <c r="C46" s="1" t="s">
        <v>41</v>
      </c>
      <c r="D46" s="1"/>
    </row>
    <row r="47" spans="1:8" x14ac:dyDescent="0.25">
      <c r="B47" s="19" t="s">
        <v>33</v>
      </c>
      <c r="C47" s="1" t="s">
        <v>42</v>
      </c>
      <c r="D47" s="1"/>
    </row>
    <row r="48" spans="1:8" x14ac:dyDescent="0.25">
      <c r="B48" s="19" t="s">
        <v>30</v>
      </c>
      <c r="C48" s="1" t="s">
        <v>43</v>
      </c>
      <c r="D48" s="1"/>
    </row>
    <row r="49" spans="2:6" x14ac:dyDescent="0.25">
      <c r="B49" s="19" t="s">
        <v>44</v>
      </c>
      <c r="C49" s="1" t="s">
        <v>45</v>
      </c>
      <c r="D49" s="1"/>
      <c r="E49" s="116"/>
    </row>
    <row r="50" spans="2:6" x14ac:dyDescent="0.25">
      <c r="B50" s="19" t="s">
        <v>76</v>
      </c>
      <c r="C50" s="1" t="s">
        <v>77</v>
      </c>
      <c r="D50" s="1"/>
      <c r="F50" s="115" t="s">
        <v>19</v>
      </c>
    </row>
    <row r="51" spans="2:6" x14ac:dyDescent="0.25">
      <c r="B51" s="19" t="s">
        <v>36</v>
      </c>
      <c r="C51" s="1" t="s">
        <v>105</v>
      </c>
      <c r="D51" s="1"/>
      <c r="F51" s="115" t="s">
        <v>82</v>
      </c>
    </row>
    <row r="52" spans="2:6" x14ac:dyDescent="0.25">
      <c r="B52" s="19"/>
      <c r="C52" s="1"/>
      <c r="D52" s="1"/>
      <c r="E52" s="29"/>
      <c r="F52" s="7">
        <v>11500000</v>
      </c>
    </row>
    <row r="53" spans="2:6" x14ac:dyDescent="0.25">
      <c r="B53" s="19"/>
      <c r="C53" s="1"/>
      <c r="D53" s="1"/>
      <c r="E53" s="29"/>
    </row>
    <row r="54" spans="2:6" x14ac:dyDescent="0.25">
      <c r="B54" s="26"/>
      <c r="C54" s="115" t="s">
        <v>83</v>
      </c>
      <c r="D54" s="115"/>
      <c r="F54" s="30">
        <v>12000000</v>
      </c>
    </row>
    <row r="55" spans="2:6" x14ac:dyDescent="0.25">
      <c r="B55" s="26" t="s">
        <v>125</v>
      </c>
      <c r="C55" s="7">
        <v>11500000</v>
      </c>
      <c r="D55" s="7"/>
      <c r="F55" s="30"/>
    </row>
    <row r="57" spans="2:6" x14ac:dyDescent="0.25">
      <c r="B57" s="27" t="s">
        <v>138</v>
      </c>
      <c r="C57" s="30">
        <v>12000000</v>
      </c>
      <c r="D57" s="30"/>
    </row>
    <row r="58" spans="2:6" x14ac:dyDescent="0.25">
      <c r="C58" s="30"/>
      <c r="D58" s="30"/>
    </row>
  </sheetData>
  <mergeCells count="2">
    <mergeCell ref="A2:C2"/>
    <mergeCell ref="E2:G2"/>
  </mergeCells>
  <pageMargins left="0.7" right="0.7" top="0.78740157499999996" bottom="0.78740157499999996" header="0.3" footer="0.3"/>
  <pageSetup paperSize="9" scale="5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6"/>
  <sheetViews>
    <sheetView workbookViewId="0">
      <selection activeCell="D1" sqref="D1"/>
    </sheetView>
  </sheetViews>
  <sheetFormatPr defaultColWidth="9.140625" defaultRowHeight="15" x14ac:dyDescent="0.25"/>
  <cols>
    <col min="1" max="1" width="8" customWidth="1"/>
    <col min="2" max="2" width="35.85546875" customWidth="1"/>
    <col min="3" max="3" width="16.85546875" customWidth="1"/>
    <col min="4" max="4" width="18.85546875" customWidth="1"/>
    <col min="5" max="5" width="10.7109375" customWidth="1"/>
    <col min="6" max="6" width="25" customWidth="1"/>
    <col min="7" max="7" width="18.7109375" customWidth="1"/>
    <col min="8" max="8" width="20.5703125" customWidth="1"/>
  </cols>
  <sheetData>
    <row r="1" spans="1:8" ht="19.5" thickBot="1" x14ac:dyDescent="0.35">
      <c r="B1" s="145" t="s">
        <v>139</v>
      </c>
      <c r="C1" s="145"/>
      <c r="D1" s="165" t="s">
        <v>140</v>
      </c>
      <c r="E1" s="2"/>
      <c r="F1" s="2"/>
    </row>
    <row r="2" spans="1:8" ht="15.75" thickBot="1" x14ac:dyDescent="0.3">
      <c r="A2" s="205" t="s">
        <v>102</v>
      </c>
      <c r="B2" s="206"/>
      <c r="C2" s="207"/>
      <c r="D2" s="127"/>
      <c r="E2" s="208" t="s">
        <v>103</v>
      </c>
      <c r="F2" s="209"/>
      <c r="G2" s="209"/>
      <c r="H2" s="11"/>
    </row>
    <row r="3" spans="1:8" ht="18.75" x14ac:dyDescent="0.3">
      <c r="A3" s="128">
        <v>501001</v>
      </c>
      <c r="B3" s="129" t="s">
        <v>3</v>
      </c>
      <c r="C3" s="130">
        <v>450000</v>
      </c>
      <c r="D3" s="146"/>
      <c r="E3" s="112">
        <v>602000</v>
      </c>
      <c r="F3" s="5" t="s">
        <v>133</v>
      </c>
      <c r="G3" s="5">
        <v>0</v>
      </c>
      <c r="H3" s="150"/>
    </row>
    <row r="4" spans="1:8" ht="18.75" x14ac:dyDescent="0.3">
      <c r="A4" s="112">
        <v>501003</v>
      </c>
      <c r="B4" s="5" t="s">
        <v>7</v>
      </c>
      <c r="C4" s="6">
        <v>40000</v>
      </c>
      <c r="D4" s="147"/>
      <c r="E4" s="112">
        <v>602001</v>
      </c>
      <c r="F4" s="5" t="s">
        <v>4</v>
      </c>
      <c r="G4" s="6">
        <v>450000</v>
      </c>
      <c r="H4" s="150"/>
    </row>
    <row r="5" spans="1:8" ht="18.75" x14ac:dyDescent="0.3">
      <c r="A5" s="112">
        <v>501005</v>
      </c>
      <c r="B5" s="5" t="s">
        <v>9</v>
      </c>
      <c r="C5" s="6">
        <v>7000</v>
      </c>
      <c r="D5" s="147"/>
      <c r="E5" s="159">
        <v>602087</v>
      </c>
      <c r="F5" s="152" t="s">
        <v>120</v>
      </c>
      <c r="G5" s="156">
        <v>50000</v>
      </c>
      <c r="H5" s="158"/>
    </row>
    <row r="6" spans="1:8" ht="18.75" x14ac:dyDescent="0.3">
      <c r="A6" s="112">
        <v>501007</v>
      </c>
      <c r="B6" s="5" t="s">
        <v>11</v>
      </c>
      <c r="C6" s="6">
        <v>3000</v>
      </c>
      <c r="D6" s="147"/>
      <c r="E6" s="124">
        <v>602088</v>
      </c>
      <c r="F6" s="89" t="s">
        <v>134</v>
      </c>
      <c r="G6" s="77">
        <v>0</v>
      </c>
      <c r="H6" s="167"/>
    </row>
    <row r="7" spans="1:8" ht="18.75" x14ac:dyDescent="0.3">
      <c r="A7" s="112">
        <v>501010</v>
      </c>
      <c r="B7" s="5" t="s">
        <v>13</v>
      </c>
      <c r="C7" s="6">
        <v>241000</v>
      </c>
      <c r="D7" s="147"/>
      <c r="E7" s="112">
        <v>609010</v>
      </c>
      <c r="F7" s="5" t="s">
        <v>6</v>
      </c>
      <c r="G7" s="6">
        <v>30000</v>
      </c>
      <c r="H7" s="150"/>
    </row>
    <row r="8" spans="1:8" ht="21.75" customHeight="1" x14ac:dyDescent="0.3">
      <c r="A8" s="111">
        <v>501011</v>
      </c>
      <c r="B8" s="60" t="s">
        <v>14</v>
      </c>
      <c r="C8" s="53">
        <v>100000</v>
      </c>
      <c r="D8" s="153"/>
      <c r="E8" s="112">
        <v>609012</v>
      </c>
      <c r="F8" s="5" t="s">
        <v>8</v>
      </c>
      <c r="G8" s="6">
        <v>70000</v>
      </c>
      <c r="H8" s="150"/>
    </row>
    <row r="9" spans="1:8" ht="18.75" x14ac:dyDescent="0.3">
      <c r="A9" s="124"/>
      <c r="B9" s="89"/>
      <c r="C9" s="77"/>
      <c r="D9" s="147"/>
      <c r="E9" s="112">
        <v>609011</v>
      </c>
      <c r="F9" s="5" t="s">
        <v>10</v>
      </c>
      <c r="G9" s="6">
        <v>140000</v>
      </c>
      <c r="H9" s="150"/>
    </row>
    <row r="10" spans="1:8" ht="18.75" x14ac:dyDescent="0.3">
      <c r="A10" s="159">
        <v>501087</v>
      </c>
      <c r="B10" s="152" t="s">
        <v>120</v>
      </c>
      <c r="C10" s="156">
        <v>50000</v>
      </c>
      <c r="D10" s="160"/>
      <c r="E10" s="124"/>
      <c r="F10" s="89"/>
      <c r="G10" s="77"/>
      <c r="H10" s="150"/>
    </row>
    <row r="11" spans="1:8" ht="18.75" x14ac:dyDescent="0.3">
      <c r="A11" s="133">
        <v>501090</v>
      </c>
      <c r="B11" s="73" t="s">
        <v>63</v>
      </c>
      <c r="C11" s="66">
        <v>50000</v>
      </c>
      <c r="D11" s="154"/>
      <c r="E11" s="132">
        <v>672023</v>
      </c>
      <c r="F11" s="73" t="s">
        <v>73</v>
      </c>
      <c r="G11" s="66">
        <f>C11+C25+C28+C31+C36+C40</f>
        <v>302400</v>
      </c>
      <c r="H11" s="150"/>
    </row>
    <row r="12" spans="1:8" ht="18.75" x14ac:dyDescent="0.3">
      <c r="A12" s="112">
        <v>502001</v>
      </c>
      <c r="B12" s="5" t="s">
        <v>16</v>
      </c>
      <c r="C12" s="6">
        <v>350000</v>
      </c>
      <c r="D12" s="147"/>
      <c r="E12" s="112">
        <v>672348</v>
      </c>
      <c r="F12" s="5" t="s">
        <v>12</v>
      </c>
      <c r="G12" s="6">
        <v>1200000</v>
      </c>
      <c r="H12" s="150"/>
    </row>
    <row r="13" spans="1:8" ht="18.75" x14ac:dyDescent="0.3">
      <c r="A13" s="112">
        <v>502002</v>
      </c>
      <c r="B13" s="5" t="s">
        <v>17</v>
      </c>
      <c r="C13" s="6">
        <v>40000</v>
      </c>
      <c r="D13" s="147"/>
      <c r="E13" s="111">
        <v>672346</v>
      </c>
      <c r="F13" s="60" t="s">
        <v>61</v>
      </c>
      <c r="G13" s="53">
        <f>C8+C26+C29+C33</f>
        <v>8730000</v>
      </c>
      <c r="H13" s="150"/>
    </row>
    <row r="14" spans="1:8" ht="18.75" x14ac:dyDescent="0.3">
      <c r="A14" s="112">
        <v>502004</v>
      </c>
      <c r="B14" s="5" t="s">
        <v>18</v>
      </c>
      <c r="C14" s="6">
        <v>160000</v>
      </c>
      <c r="D14" s="147"/>
      <c r="E14" s="134">
        <v>648000</v>
      </c>
      <c r="F14" s="5" t="s">
        <v>49</v>
      </c>
      <c r="G14" s="6">
        <v>0</v>
      </c>
      <c r="H14" s="150"/>
    </row>
    <row r="15" spans="1:8" ht="18.75" x14ac:dyDescent="0.3">
      <c r="A15" s="112">
        <v>511000</v>
      </c>
      <c r="B15" s="5" t="s">
        <v>118</v>
      </c>
      <c r="C15" s="6">
        <v>7000</v>
      </c>
      <c r="D15" s="147"/>
      <c r="E15" s="168"/>
      <c r="F15" s="163"/>
      <c r="G15" s="169"/>
      <c r="H15" s="166"/>
    </row>
    <row r="16" spans="1:8" ht="18.75" x14ac:dyDescent="0.3">
      <c r="A16" s="112">
        <v>512000</v>
      </c>
      <c r="B16" s="5" t="s">
        <v>21</v>
      </c>
      <c r="C16" s="6">
        <v>2000</v>
      </c>
      <c r="D16" s="147"/>
      <c r="E16" s="134"/>
      <c r="F16" s="6"/>
      <c r="G16" s="136"/>
      <c r="H16" s="3"/>
    </row>
    <row r="17" spans="1:8" ht="18.75" x14ac:dyDescent="0.3">
      <c r="A17" s="112">
        <v>518001</v>
      </c>
      <c r="B17" s="5" t="s">
        <v>22</v>
      </c>
      <c r="C17" s="6">
        <v>3000</v>
      </c>
      <c r="D17" s="147"/>
      <c r="E17" s="134"/>
      <c r="F17" s="6"/>
      <c r="G17" s="136"/>
      <c r="H17" s="3"/>
    </row>
    <row r="18" spans="1:8" ht="18.75" x14ac:dyDescent="0.3">
      <c r="A18" s="112">
        <v>518002</v>
      </c>
      <c r="B18" s="5" t="s">
        <v>23</v>
      </c>
      <c r="C18" s="6">
        <v>2000</v>
      </c>
      <c r="D18" s="147"/>
      <c r="E18" s="134"/>
      <c r="F18" s="6"/>
      <c r="G18" s="136"/>
      <c r="H18" s="3"/>
    </row>
    <row r="19" spans="1:8" ht="18.75" x14ac:dyDescent="0.3">
      <c r="A19" s="112">
        <v>518003</v>
      </c>
      <c r="B19" s="5" t="s">
        <v>24</v>
      </c>
      <c r="C19" s="6">
        <v>250000</v>
      </c>
      <c r="D19" s="147"/>
      <c r="E19" s="6"/>
      <c r="F19" s="6"/>
      <c r="G19" s="136"/>
      <c r="H19" s="3"/>
    </row>
    <row r="20" spans="1:8" ht="18.75" x14ac:dyDescent="0.3">
      <c r="A20" s="112">
        <v>518004</v>
      </c>
      <c r="B20" s="5" t="s">
        <v>25</v>
      </c>
      <c r="C20" s="6">
        <v>48000</v>
      </c>
      <c r="D20" s="147"/>
      <c r="E20" s="6"/>
      <c r="F20" s="6"/>
      <c r="G20" s="136"/>
      <c r="H20" s="3"/>
    </row>
    <row r="21" spans="1:8" ht="18.75" x14ac:dyDescent="0.3">
      <c r="A21" s="112">
        <v>518006</v>
      </c>
      <c r="B21" s="5" t="s">
        <v>26</v>
      </c>
      <c r="C21" s="6">
        <v>1000</v>
      </c>
      <c r="D21" s="147"/>
      <c r="E21" s="6"/>
      <c r="F21" s="6"/>
      <c r="G21" s="136"/>
      <c r="H21" s="3"/>
    </row>
    <row r="22" spans="1:8" ht="18.75" x14ac:dyDescent="0.3">
      <c r="A22" s="112">
        <v>518007</v>
      </c>
      <c r="B22" s="5" t="s">
        <v>27</v>
      </c>
      <c r="C22" s="6">
        <v>0</v>
      </c>
      <c r="D22" s="147"/>
      <c r="E22" s="6"/>
      <c r="F22" s="6"/>
      <c r="G22" s="136"/>
      <c r="H22" s="3"/>
    </row>
    <row r="23" spans="1:8" ht="18.75" x14ac:dyDescent="0.3">
      <c r="A23" s="112">
        <v>518008</v>
      </c>
      <c r="B23" s="5" t="s">
        <v>28</v>
      </c>
      <c r="C23" s="6">
        <v>40000</v>
      </c>
      <c r="D23" s="147"/>
      <c r="E23" s="6"/>
      <c r="F23" s="6"/>
      <c r="G23" s="136"/>
      <c r="H23" s="3"/>
    </row>
    <row r="24" spans="1:8" ht="18.75" x14ac:dyDescent="0.3">
      <c r="A24" s="111">
        <v>518011</v>
      </c>
      <c r="B24" s="60" t="s">
        <v>129</v>
      </c>
      <c r="C24" s="53">
        <v>25000</v>
      </c>
      <c r="D24" s="153"/>
      <c r="E24" s="6"/>
      <c r="F24" s="6"/>
      <c r="G24" s="136"/>
      <c r="H24" s="3"/>
    </row>
    <row r="25" spans="1:8" ht="18.75" x14ac:dyDescent="0.3">
      <c r="A25" s="133">
        <v>518091</v>
      </c>
      <c r="B25" s="73" t="s">
        <v>65</v>
      </c>
      <c r="C25" s="66">
        <v>25000</v>
      </c>
      <c r="D25" s="154"/>
      <c r="E25" s="6"/>
      <c r="F25" s="6"/>
      <c r="G25" s="136"/>
      <c r="H25" s="3"/>
    </row>
    <row r="26" spans="1:8" ht="18.75" x14ac:dyDescent="0.3">
      <c r="A26" s="111">
        <v>521001</v>
      </c>
      <c r="B26" s="60" t="s">
        <v>110</v>
      </c>
      <c r="C26" s="53">
        <v>6500000</v>
      </c>
      <c r="D26" s="153"/>
      <c r="E26" s="6"/>
      <c r="F26" s="6"/>
      <c r="G26" s="136"/>
      <c r="H26" s="3"/>
    </row>
    <row r="27" spans="1:8" ht="18.75" x14ac:dyDescent="0.3">
      <c r="A27" s="112">
        <v>521011</v>
      </c>
      <c r="B27" s="5" t="s">
        <v>127</v>
      </c>
      <c r="C27" s="6">
        <v>110000</v>
      </c>
      <c r="D27" s="147"/>
      <c r="E27" s="6"/>
      <c r="F27" s="6"/>
      <c r="G27" s="136"/>
      <c r="H27" s="3"/>
    </row>
    <row r="28" spans="1:8" ht="18.75" x14ac:dyDescent="0.3">
      <c r="A28" s="133">
        <v>521099</v>
      </c>
      <c r="B28" s="73" t="s">
        <v>80</v>
      </c>
      <c r="C28" s="66">
        <v>200000</v>
      </c>
      <c r="D28" s="154"/>
      <c r="E28" s="6"/>
      <c r="F28" s="6"/>
      <c r="G28" s="136"/>
      <c r="H28" s="3"/>
    </row>
    <row r="29" spans="1:8" ht="18.75" x14ac:dyDescent="0.3">
      <c r="A29" s="111">
        <v>524000</v>
      </c>
      <c r="B29" s="60" t="s">
        <v>31</v>
      </c>
      <c r="C29" s="53">
        <v>2000000</v>
      </c>
      <c r="D29" s="153"/>
      <c r="E29" s="6"/>
      <c r="F29" s="6"/>
      <c r="G29" s="136" t="s">
        <v>19</v>
      </c>
      <c r="H29" s="3"/>
    </row>
    <row r="30" spans="1:8" ht="18.75" x14ac:dyDescent="0.3">
      <c r="A30" s="112">
        <v>524002</v>
      </c>
      <c r="B30" s="5" t="s">
        <v>79</v>
      </c>
      <c r="C30" s="6">
        <v>7000</v>
      </c>
      <c r="D30" s="147"/>
      <c r="E30" s="6"/>
      <c r="F30" s="6"/>
      <c r="G30" s="136" t="s">
        <v>19</v>
      </c>
      <c r="H30" s="3"/>
    </row>
    <row r="31" spans="1:8" ht="18.75" x14ac:dyDescent="0.3">
      <c r="A31" s="133">
        <v>524099</v>
      </c>
      <c r="B31" s="73" t="s">
        <v>68</v>
      </c>
      <c r="C31" s="66">
        <v>25000</v>
      </c>
      <c r="D31" s="154"/>
      <c r="E31" s="6"/>
      <c r="F31" s="6"/>
      <c r="G31" s="136"/>
      <c r="H31" s="3"/>
    </row>
    <row r="32" spans="1:8" ht="18.75" x14ac:dyDescent="0.3">
      <c r="A32" s="124">
        <v>525000</v>
      </c>
      <c r="B32" s="89" t="s">
        <v>34</v>
      </c>
      <c r="C32" s="77">
        <v>28000</v>
      </c>
      <c r="D32" s="147"/>
      <c r="E32" s="6"/>
      <c r="F32" s="6"/>
      <c r="G32" s="136"/>
      <c r="H32" s="3"/>
    </row>
    <row r="33" spans="1:8" ht="18.75" x14ac:dyDescent="0.3">
      <c r="A33" s="111">
        <v>527001</v>
      </c>
      <c r="B33" s="60" t="s">
        <v>32</v>
      </c>
      <c r="C33" s="53">
        <v>130000</v>
      </c>
      <c r="D33" s="153"/>
      <c r="E33" s="6"/>
      <c r="F33" s="6"/>
      <c r="G33" s="136"/>
      <c r="H33" s="3"/>
    </row>
    <row r="34" spans="1:8" ht="18.75" x14ac:dyDescent="0.3">
      <c r="A34" s="124">
        <v>527014</v>
      </c>
      <c r="B34" s="89" t="s">
        <v>130</v>
      </c>
      <c r="C34" s="77">
        <v>0</v>
      </c>
      <c r="D34" s="147"/>
      <c r="E34" s="6"/>
      <c r="F34" s="6"/>
      <c r="G34" s="136"/>
      <c r="H34" s="3"/>
    </row>
    <row r="35" spans="1:8" ht="18.75" x14ac:dyDescent="0.3">
      <c r="A35" s="161">
        <v>527064</v>
      </c>
      <c r="B35" s="162" t="s">
        <v>131</v>
      </c>
      <c r="C35" s="163">
        <v>0</v>
      </c>
      <c r="D35" s="164"/>
      <c r="E35" s="6"/>
      <c r="F35" s="6"/>
      <c r="G35" s="136"/>
      <c r="H35" s="3"/>
    </row>
    <row r="36" spans="1:8" ht="18.75" x14ac:dyDescent="0.3">
      <c r="A36" s="133">
        <v>527099</v>
      </c>
      <c r="B36" s="73" t="s">
        <v>69</v>
      </c>
      <c r="C36" s="66">
        <v>2400</v>
      </c>
      <c r="D36" s="154"/>
      <c r="E36" s="6"/>
      <c r="F36" s="6"/>
      <c r="G36" s="136"/>
      <c r="H36" s="3"/>
    </row>
    <row r="37" spans="1:8" ht="18.75" x14ac:dyDescent="0.3">
      <c r="A37" s="112">
        <v>551002</v>
      </c>
      <c r="B37" s="5" t="s">
        <v>35</v>
      </c>
      <c r="C37" s="6">
        <v>0</v>
      </c>
      <c r="D37" s="147"/>
      <c r="E37" s="6"/>
      <c r="F37" s="6"/>
      <c r="G37" s="136"/>
      <c r="H37" s="3"/>
    </row>
    <row r="38" spans="1:8" ht="18.75" x14ac:dyDescent="0.3">
      <c r="A38" s="112">
        <v>558000</v>
      </c>
      <c r="B38" s="5" t="s">
        <v>36</v>
      </c>
      <c r="C38" s="6">
        <v>58000</v>
      </c>
      <c r="D38" s="147"/>
      <c r="E38" s="6"/>
      <c r="F38" s="6"/>
      <c r="G38" s="136"/>
      <c r="H38" s="3"/>
    </row>
    <row r="39" spans="1:8" ht="18.75" x14ac:dyDescent="0.3">
      <c r="A39" s="137">
        <v>558001</v>
      </c>
      <c r="B39" s="5" t="s">
        <v>111</v>
      </c>
      <c r="C39" s="122">
        <v>0</v>
      </c>
      <c r="D39" s="148"/>
      <c r="E39" s="6"/>
      <c r="F39" s="6"/>
      <c r="G39" s="136"/>
      <c r="H39" s="3"/>
    </row>
    <row r="40" spans="1:8" ht="18.75" x14ac:dyDescent="0.3">
      <c r="A40" s="138">
        <v>558090</v>
      </c>
      <c r="B40" s="73" t="s">
        <v>74</v>
      </c>
      <c r="C40" s="74">
        <v>0</v>
      </c>
      <c r="D40" s="148"/>
      <c r="E40" s="144"/>
      <c r="F40" s="144"/>
      <c r="G40" s="144">
        <f>SUM(G4:G39)</f>
        <v>10972400</v>
      </c>
      <c r="H40" s="151">
        <f>SUM(H3:H39)</f>
        <v>0</v>
      </c>
    </row>
    <row r="41" spans="1:8" ht="21.75" thickBot="1" x14ac:dyDescent="0.4">
      <c r="A41" s="137">
        <v>569015</v>
      </c>
      <c r="B41" s="139" t="s">
        <v>37</v>
      </c>
      <c r="C41" s="122">
        <v>18000</v>
      </c>
      <c r="D41" s="148"/>
      <c r="E41" s="170"/>
      <c r="G41" s="110"/>
    </row>
    <row r="42" spans="1:8" ht="19.5" thickBot="1" x14ac:dyDescent="0.35">
      <c r="A42" s="140" t="s">
        <v>47</v>
      </c>
      <c r="B42" s="141" t="s">
        <v>38</v>
      </c>
      <c r="C42" s="142">
        <f>SUM(C3:C41)</f>
        <v>10972400</v>
      </c>
      <c r="D42" s="171">
        <f>SUM(D3:D41)</f>
        <v>0</v>
      </c>
    </row>
    <row r="43" spans="1:8" x14ac:dyDescent="0.25">
      <c r="B43" s="20" t="s">
        <v>54</v>
      </c>
      <c r="G43" t="s">
        <v>124</v>
      </c>
      <c r="H43" s="50">
        <f>H40-D42</f>
        <v>0</v>
      </c>
    </row>
    <row r="44" spans="1:8" x14ac:dyDescent="0.25">
      <c r="B44" s="19" t="s">
        <v>40</v>
      </c>
      <c r="C44" s="1" t="s">
        <v>41</v>
      </c>
      <c r="D44" s="1"/>
      <c r="H44" s="123"/>
    </row>
    <row r="45" spans="1:8" x14ac:dyDescent="0.25">
      <c r="B45" s="19" t="s">
        <v>33</v>
      </c>
      <c r="C45" s="1" t="s">
        <v>42</v>
      </c>
      <c r="D45" s="1"/>
      <c r="H45" s="123"/>
    </row>
    <row r="46" spans="1:8" x14ac:dyDescent="0.25">
      <c r="B46" s="19" t="s">
        <v>30</v>
      </c>
      <c r="C46" s="1" t="s">
        <v>43</v>
      </c>
      <c r="D46" s="1"/>
    </row>
    <row r="47" spans="1:8" x14ac:dyDescent="0.25">
      <c r="B47" s="19" t="s">
        <v>44</v>
      </c>
      <c r="C47" s="1" t="s">
        <v>45</v>
      </c>
      <c r="D47" s="1"/>
    </row>
    <row r="48" spans="1:8" x14ac:dyDescent="0.25">
      <c r="B48" s="19" t="s">
        <v>76</v>
      </c>
      <c r="C48" s="1" t="s">
        <v>77</v>
      </c>
      <c r="D48" s="1"/>
    </row>
    <row r="49" spans="2:6" x14ac:dyDescent="0.25">
      <c r="B49" s="19" t="s">
        <v>36</v>
      </c>
      <c r="C49" s="1" t="s">
        <v>105</v>
      </c>
      <c r="D49" s="1"/>
    </row>
    <row r="50" spans="2:6" x14ac:dyDescent="0.25">
      <c r="B50" s="19"/>
      <c r="C50" s="1"/>
      <c r="D50" s="1"/>
      <c r="E50" s="116"/>
    </row>
    <row r="51" spans="2:6" x14ac:dyDescent="0.25">
      <c r="B51" s="19"/>
      <c r="C51" s="1"/>
      <c r="D51" s="1"/>
      <c r="F51" s="115" t="s">
        <v>19</v>
      </c>
    </row>
    <row r="52" spans="2:6" x14ac:dyDescent="0.25">
      <c r="B52" s="26"/>
      <c r="C52" s="115" t="s">
        <v>83</v>
      </c>
      <c r="D52" s="115"/>
      <c r="F52" s="115" t="s">
        <v>82</v>
      </c>
    </row>
    <row r="53" spans="2:6" x14ac:dyDescent="0.25">
      <c r="B53" s="26" t="s">
        <v>125</v>
      </c>
      <c r="C53" s="7">
        <v>11500000</v>
      </c>
      <c r="D53" s="7"/>
      <c r="E53" s="29"/>
      <c r="F53" s="7">
        <v>11500000</v>
      </c>
    </row>
    <row r="54" spans="2:6" x14ac:dyDescent="0.25">
      <c r="E54" s="29"/>
    </row>
    <row r="55" spans="2:6" x14ac:dyDescent="0.25">
      <c r="B55" s="27" t="s">
        <v>138</v>
      </c>
      <c r="C55" s="30">
        <v>12000000</v>
      </c>
      <c r="D55" s="30"/>
      <c r="F55" s="30">
        <v>12000000</v>
      </c>
    </row>
    <row r="56" spans="2:6" x14ac:dyDescent="0.25">
      <c r="C56" s="30"/>
      <c r="D56" s="30"/>
      <c r="F56" s="30"/>
    </row>
  </sheetData>
  <mergeCells count="2">
    <mergeCell ref="A2:C2"/>
    <mergeCell ref="E2:G2"/>
  </mergeCells>
  <pageMargins left="0.7" right="0.7" top="0.78740157499999996" bottom="0.78740157499999996" header="0.3" footer="0.3"/>
  <pageSetup paperSize="9" scale="5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6"/>
  <sheetViews>
    <sheetView topLeftCell="A21" zoomScaleNormal="100" workbookViewId="0">
      <selection sqref="A1:H49"/>
    </sheetView>
  </sheetViews>
  <sheetFormatPr defaultColWidth="9.140625" defaultRowHeight="15" x14ac:dyDescent="0.25"/>
  <cols>
    <col min="1" max="1" width="8" customWidth="1"/>
    <col min="2" max="2" width="35.85546875" customWidth="1"/>
    <col min="3" max="3" width="16.85546875" customWidth="1"/>
    <col min="4" max="4" width="28" customWidth="1"/>
    <col min="5" max="5" width="10.7109375" customWidth="1"/>
    <col min="6" max="6" width="25" customWidth="1"/>
    <col min="7" max="7" width="18.7109375" customWidth="1"/>
    <col min="8" max="8" width="20.5703125" customWidth="1"/>
  </cols>
  <sheetData>
    <row r="1" spans="1:8" ht="19.5" thickBot="1" x14ac:dyDescent="0.35">
      <c r="B1" s="145" t="s">
        <v>126</v>
      </c>
      <c r="C1" s="145"/>
      <c r="D1" s="165" t="s">
        <v>132</v>
      </c>
      <c r="E1" s="2"/>
      <c r="F1" s="2"/>
    </row>
    <row r="2" spans="1:8" ht="15.75" thickBot="1" x14ac:dyDescent="0.3">
      <c r="A2" s="205" t="s">
        <v>102</v>
      </c>
      <c r="B2" s="206"/>
      <c r="C2" s="207"/>
      <c r="D2" s="127"/>
      <c r="E2" s="208" t="s">
        <v>103</v>
      </c>
      <c r="F2" s="209"/>
      <c r="G2" s="209"/>
      <c r="H2" s="11"/>
    </row>
    <row r="3" spans="1:8" ht="18.75" x14ac:dyDescent="0.3">
      <c r="A3" s="128">
        <v>501001</v>
      </c>
      <c r="B3" s="129" t="s">
        <v>3</v>
      </c>
      <c r="C3" s="130">
        <v>350000</v>
      </c>
      <c r="D3" s="146">
        <v>425368.97</v>
      </c>
      <c r="E3" s="112">
        <v>602000</v>
      </c>
      <c r="F3" s="5" t="s">
        <v>133</v>
      </c>
      <c r="G3" s="5">
        <v>0</v>
      </c>
      <c r="H3" s="150">
        <v>4800</v>
      </c>
    </row>
    <row r="4" spans="1:8" ht="18.75" x14ac:dyDescent="0.3">
      <c r="A4" s="112">
        <v>501003</v>
      </c>
      <c r="B4" s="5" t="s">
        <v>7</v>
      </c>
      <c r="C4" s="6">
        <v>45000</v>
      </c>
      <c r="D4" s="147">
        <v>39715</v>
      </c>
      <c r="E4" s="112">
        <v>602001</v>
      </c>
      <c r="F4" s="5" t="s">
        <v>4</v>
      </c>
      <c r="G4" s="6">
        <v>350000</v>
      </c>
      <c r="H4" s="150">
        <f>394294+24540</f>
        <v>418834</v>
      </c>
    </row>
    <row r="5" spans="1:8" ht="18.75" x14ac:dyDescent="0.3">
      <c r="A5" s="112">
        <v>501005</v>
      </c>
      <c r="B5" s="5" t="s">
        <v>9</v>
      </c>
      <c r="C5" s="6">
        <v>5000</v>
      </c>
      <c r="D5" s="147">
        <v>7061</v>
      </c>
      <c r="E5" s="159">
        <v>602087</v>
      </c>
      <c r="F5" s="152" t="s">
        <v>120</v>
      </c>
      <c r="G5" s="156">
        <v>35000</v>
      </c>
      <c r="H5" s="158">
        <v>50930</v>
      </c>
    </row>
    <row r="6" spans="1:8" ht="18.75" x14ac:dyDescent="0.3">
      <c r="A6" s="112">
        <v>501007</v>
      </c>
      <c r="B6" s="5" t="s">
        <v>11</v>
      </c>
      <c r="C6" s="6">
        <v>3000</v>
      </c>
      <c r="D6" s="147">
        <v>5685.79</v>
      </c>
      <c r="E6" s="124">
        <v>602088</v>
      </c>
      <c r="F6" s="89" t="s">
        <v>134</v>
      </c>
      <c r="G6" s="77">
        <v>0</v>
      </c>
      <c r="H6" s="167">
        <v>3325</v>
      </c>
    </row>
    <row r="7" spans="1:8" ht="18.75" x14ac:dyDescent="0.3">
      <c r="A7" s="112">
        <v>501010</v>
      </c>
      <c r="B7" s="5" t="s">
        <v>13</v>
      </c>
      <c r="C7" s="6">
        <v>130000</v>
      </c>
      <c r="D7" s="147">
        <f>7260+236654.3</f>
        <v>243914.3</v>
      </c>
      <c r="E7" s="112">
        <v>609010</v>
      </c>
      <c r="F7" s="5" t="s">
        <v>6</v>
      </c>
      <c r="G7" s="6">
        <v>25000</v>
      </c>
      <c r="H7" s="150">
        <v>29090</v>
      </c>
    </row>
    <row r="8" spans="1:8" ht="21.75" customHeight="1" x14ac:dyDescent="0.3">
      <c r="A8" s="111">
        <v>501011</v>
      </c>
      <c r="B8" s="60" t="s">
        <v>14</v>
      </c>
      <c r="C8" s="53">
        <v>100000</v>
      </c>
      <c r="D8" s="153">
        <v>4526.4799999999996</v>
      </c>
      <c r="E8" s="112">
        <v>609012</v>
      </c>
      <c r="F8" s="5" t="s">
        <v>8</v>
      </c>
      <c r="G8" s="6">
        <v>55000</v>
      </c>
      <c r="H8" s="150">
        <v>68620</v>
      </c>
    </row>
    <row r="9" spans="1:8" ht="18.75" x14ac:dyDescent="0.3">
      <c r="A9" s="124">
        <v>501027</v>
      </c>
      <c r="B9" s="89" t="s">
        <v>119</v>
      </c>
      <c r="C9" s="77"/>
      <c r="D9" s="147">
        <v>2819.4</v>
      </c>
      <c r="E9" s="112">
        <v>609011</v>
      </c>
      <c r="F9" s="5" t="s">
        <v>10</v>
      </c>
      <c r="G9" s="6">
        <v>20000</v>
      </c>
      <c r="H9" s="150">
        <v>133385</v>
      </c>
    </row>
    <row r="10" spans="1:8" ht="18.75" x14ac:dyDescent="0.3">
      <c r="A10" s="159">
        <v>501087</v>
      </c>
      <c r="B10" s="152" t="s">
        <v>120</v>
      </c>
      <c r="C10" s="156">
        <v>30000</v>
      </c>
      <c r="D10" s="160">
        <v>43471.05</v>
      </c>
      <c r="E10" s="124"/>
      <c r="F10" s="89"/>
      <c r="G10" s="77"/>
      <c r="H10" s="150"/>
    </row>
    <row r="11" spans="1:8" ht="18.75" x14ac:dyDescent="0.3">
      <c r="A11" s="133">
        <v>501090</v>
      </c>
      <c r="B11" s="73" t="s">
        <v>63</v>
      </c>
      <c r="C11" s="66">
        <v>25000</v>
      </c>
      <c r="D11" s="154">
        <v>52806.2</v>
      </c>
      <c r="E11" s="132">
        <v>672023</v>
      </c>
      <c r="F11" s="73" t="s">
        <v>73</v>
      </c>
      <c r="G11" s="66">
        <v>196400</v>
      </c>
      <c r="H11" s="150">
        <v>350600.07</v>
      </c>
    </row>
    <row r="12" spans="1:8" ht="18.75" x14ac:dyDescent="0.3">
      <c r="A12" s="112">
        <v>502001</v>
      </c>
      <c r="B12" s="5" t="s">
        <v>16</v>
      </c>
      <c r="C12" s="6">
        <v>150000</v>
      </c>
      <c r="D12" s="147">
        <v>114310.34</v>
      </c>
      <c r="E12" s="112">
        <v>672348</v>
      </c>
      <c r="F12" s="5" t="s">
        <v>12</v>
      </c>
      <c r="G12" s="6">
        <v>900000</v>
      </c>
      <c r="H12" s="150">
        <v>900000</v>
      </c>
    </row>
    <row r="13" spans="1:8" ht="18.75" x14ac:dyDescent="0.3">
      <c r="A13" s="112">
        <v>502002</v>
      </c>
      <c r="B13" s="5" t="s">
        <v>17</v>
      </c>
      <c r="C13" s="6">
        <v>30000</v>
      </c>
      <c r="D13" s="147">
        <v>26927.35</v>
      </c>
      <c r="E13" s="111">
        <v>672346</v>
      </c>
      <c r="F13" s="60" t="s">
        <v>61</v>
      </c>
      <c r="G13" s="53">
        <f>C8+C26+C29+C33</f>
        <v>8730000</v>
      </c>
      <c r="H13" s="150">
        <v>8663624</v>
      </c>
    </row>
    <row r="14" spans="1:8" ht="18.75" x14ac:dyDescent="0.3">
      <c r="A14" s="112">
        <v>502004</v>
      </c>
      <c r="B14" s="5" t="s">
        <v>18</v>
      </c>
      <c r="C14" s="6">
        <v>150000</v>
      </c>
      <c r="D14" s="147">
        <v>53244.43</v>
      </c>
      <c r="E14" s="134">
        <v>648000</v>
      </c>
      <c r="F14" s="5" t="s">
        <v>49</v>
      </c>
      <c r="G14" s="6">
        <v>0</v>
      </c>
      <c r="H14" s="150">
        <v>16000</v>
      </c>
    </row>
    <row r="15" spans="1:8" ht="18.75" x14ac:dyDescent="0.3">
      <c r="A15" s="112">
        <v>511000</v>
      </c>
      <c r="B15" s="5" t="s">
        <v>118</v>
      </c>
      <c r="C15" s="6">
        <v>13000</v>
      </c>
      <c r="D15" s="147">
        <v>7369.89</v>
      </c>
      <c r="E15" s="168">
        <v>649010</v>
      </c>
      <c r="F15" s="163" t="s">
        <v>131</v>
      </c>
      <c r="G15" s="169">
        <v>0</v>
      </c>
      <c r="H15" s="166">
        <v>5740.15</v>
      </c>
    </row>
    <row r="16" spans="1:8" ht="18.75" x14ac:dyDescent="0.3">
      <c r="A16" s="112">
        <v>512000</v>
      </c>
      <c r="B16" s="5" t="s">
        <v>21</v>
      </c>
      <c r="C16" s="6">
        <v>3000</v>
      </c>
      <c r="D16" s="147">
        <v>1950</v>
      </c>
      <c r="E16" s="134">
        <v>672025</v>
      </c>
      <c r="F16" s="6" t="s">
        <v>135</v>
      </c>
      <c r="G16" s="136">
        <v>0</v>
      </c>
      <c r="H16" s="3">
        <v>66400</v>
      </c>
    </row>
    <row r="17" spans="1:8" ht="18.75" x14ac:dyDescent="0.3">
      <c r="A17" s="112">
        <v>518001</v>
      </c>
      <c r="B17" s="5" t="s">
        <v>22</v>
      </c>
      <c r="C17" s="6">
        <v>2000</v>
      </c>
      <c r="D17" s="147">
        <v>3296</v>
      </c>
      <c r="E17" s="134">
        <v>672026</v>
      </c>
      <c r="F17" s="6" t="s">
        <v>136</v>
      </c>
      <c r="G17" s="136">
        <v>0</v>
      </c>
      <c r="H17" s="3">
        <v>22000</v>
      </c>
    </row>
    <row r="18" spans="1:8" ht="18.75" x14ac:dyDescent="0.3">
      <c r="A18" s="112">
        <v>518002</v>
      </c>
      <c r="B18" s="5" t="s">
        <v>23</v>
      </c>
      <c r="C18" s="6">
        <v>2000</v>
      </c>
      <c r="D18" s="147">
        <v>1607</v>
      </c>
      <c r="E18" s="134">
        <v>672026</v>
      </c>
      <c r="F18" s="6" t="s">
        <v>137</v>
      </c>
      <c r="G18" s="136">
        <v>0</v>
      </c>
      <c r="H18" s="3">
        <v>11700</v>
      </c>
    </row>
    <row r="19" spans="1:8" ht="18.75" x14ac:dyDescent="0.3">
      <c r="A19" s="112">
        <v>518003</v>
      </c>
      <c r="B19" s="5" t="s">
        <v>24</v>
      </c>
      <c r="C19" s="6">
        <v>130000</v>
      </c>
      <c r="D19" s="147">
        <v>248506.48</v>
      </c>
      <c r="E19" s="6"/>
      <c r="F19" s="6"/>
      <c r="G19" s="136"/>
      <c r="H19" s="3"/>
    </row>
    <row r="20" spans="1:8" ht="18.75" x14ac:dyDescent="0.3">
      <c r="A20" s="112">
        <v>518004</v>
      </c>
      <c r="B20" s="5" t="s">
        <v>25</v>
      </c>
      <c r="C20" s="6">
        <v>48000</v>
      </c>
      <c r="D20" s="147">
        <v>48000</v>
      </c>
      <c r="E20" s="6"/>
      <c r="F20" s="6"/>
      <c r="G20" s="136"/>
      <c r="H20" s="3"/>
    </row>
    <row r="21" spans="1:8" ht="18.75" x14ac:dyDescent="0.3">
      <c r="A21" s="112">
        <v>518006</v>
      </c>
      <c r="B21" s="5" t="s">
        <v>26</v>
      </c>
      <c r="C21" s="6">
        <v>1000</v>
      </c>
      <c r="D21" s="147">
        <v>412.3</v>
      </c>
      <c r="E21" s="6"/>
      <c r="F21" s="6"/>
      <c r="G21" s="136"/>
      <c r="H21" s="3"/>
    </row>
    <row r="22" spans="1:8" ht="18.75" x14ac:dyDescent="0.3">
      <c r="A22" s="112">
        <v>518007</v>
      </c>
      <c r="B22" s="5" t="s">
        <v>27</v>
      </c>
      <c r="C22" s="6">
        <v>0</v>
      </c>
      <c r="D22" s="147">
        <v>0</v>
      </c>
      <c r="E22" s="6"/>
      <c r="F22" s="6"/>
      <c r="G22" s="136"/>
      <c r="H22" s="3"/>
    </row>
    <row r="23" spans="1:8" ht="18.75" x14ac:dyDescent="0.3">
      <c r="A23" s="112">
        <v>518008</v>
      </c>
      <c r="B23" s="5" t="s">
        <v>28</v>
      </c>
      <c r="C23" s="6">
        <v>50000</v>
      </c>
      <c r="D23" s="147">
        <v>36359.870000000003</v>
      </c>
      <c r="E23" s="6"/>
      <c r="F23" s="6"/>
      <c r="G23" s="136"/>
      <c r="H23" s="3"/>
    </row>
    <row r="24" spans="1:8" ht="18.75" x14ac:dyDescent="0.3">
      <c r="A24" s="111">
        <v>518011</v>
      </c>
      <c r="B24" s="60" t="s">
        <v>129</v>
      </c>
      <c r="C24" s="53"/>
      <c r="D24" s="153">
        <v>25537</v>
      </c>
      <c r="E24" s="6"/>
      <c r="F24" s="6"/>
      <c r="G24" s="136"/>
      <c r="H24" s="3"/>
    </row>
    <row r="25" spans="1:8" ht="18.75" x14ac:dyDescent="0.3">
      <c r="A25" s="133">
        <v>518091</v>
      </c>
      <c r="B25" s="73" t="s">
        <v>65</v>
      </c>
      <c r="C25" s="66">
        <v>25000</v>
      </c>
      <c r="D25" s="154">
        <v>25385</v>
      </c>
      <c r="E25" s="6"/>
      <c r="F25" s="6"/>
      <c r="G25" s="136"/>
      <c r="H25" s="3"/>
    </row>
    <row r="26" spans="1:8" ht="18.75" x14ac:dyDescent="0.3">
      <c r="A26" s="111">
        <v>521001</v>
      </c>
      <c r="B26" s="60" t="s">
        <v>110</v>
      </c>
      <c r="C26" s="53">
        <v>6500000</v>
      </c>
      <c r="D26" s="153">
        <f>6275284+32175+71846</f>
        <v>6379305</v>
      </c>
      <c r="E26" s="6"/>
      <c r="F26" s="6"/>
      <c r="G26" s="136"/>
      <c r="H26" s="3"/>
    </row>
    <row r="27" spans="1:8" ht="18.75" x14ac:dyDescent="0.3">
      <c r="A27" s="112">
        <v>521011</v>
      </c>
      <c r="B27" s="5" t="s">
        <v>127</v>
      </c>
      <c r="C27" s="6">
        <v>150000</v>
      </c>
      <c r="D27" s="147">
        <v>104056</v>
      </c>
      <c r="E27" s="6"/>
      <c r="F27" s="6"/>
      <c r="G27" s="136"/>
      <c r="H27" s="3"/>
    </row>
    <row r="28" spans="1:8" ht="18.75" x14ac:dyDescent="0.3">
      <c r="A28" s="133">
        <v>521099</v>
      </c>
      <c r="B28" s="73" t="s">
        <v>80</v>
      </c>
      <c r="C28" s="66">
        <v>120000</v>
      </c>
      <c r="D28" s="154">
        <v>190934</v>
      </c>
      <c r="E28" s="6"/>
      <c r="F28" s="6"/>
      <c r="G28" s="136"/>
      <c r="H28" s="3"/>
    </row>
    <row r="29" spans="1:8" ht="18.75" x14ac:dyDescent="0.3">
      <c r="A29" s="111">
        <v>524000</v>
      </c>
      <c r="B29" s="60" t="s">
        <v>31</v>
      </c>
      <c r="C29" s="53">
        <v>2000000</v>
      </c>
      <c r="D29" s="147">
        <v>2117748.58</v>
      </c>
      <c r="E29" s="6"/>
      <c r="F29" s="6"/>
      <c r="G29" s="136" t="s">
        <v>19</v>
      </c>
      <c r="H29" s="3"/>
    </row>
    <row r="30" spans="1:8" ht="18.75" x14ac:dyDescent="0.3">
      <c r="A30" s="112">
        <v>524002</v>
      </c>
      <c r="B30" s="5" t="s">
        <v>79</v>
      </c>
      <c r="C30" s="6">
        <v>0</v>
      </c>
      <c r="D30" s="147">
        <v>6778.59</v>
      </c>
      <c r="E30" s="6"/>
      <c r="F30" s="6"/>
      <c r="G30" s="136" t="s">
        <v>19</v>
      </c>
      <c r="H30" s="3"/>
    </row>
    <row r="31" spans="1:8" ht="18.75" x14ac:dyDescent="0.3">
      <c r="A31" s="133">
        <v>524099</v>
      </c>
      <c r="B31" s="73" t="s">
        <v>68</v>
      </c>
      <c r="C31" s="66">
        <v>24000</v>
      </c>
      <c r="D31" s="154">
        <v>29770.83</v>
      </c>
      <c r="E31" s="6"/>
      <c r="F31" s="6"/>
      <c r="G31" s="136"/>
      <c r="H31" s="3"/>
    </row>
    <row r="32" spans="1:8" ht="18.75" x14ac:dyDescent="0.3">
      <c r="A32" s="124">
        <v>525000</v>
      </c>
      <c r="B32" s="89" t="s">
        <v>34</v>
      </c>
      <c r="C32" s="77">
        <v>25000</v>
      </c>
      <c r="D32" s="147">
        <v>27176</v>
      </c>
      <c r="E32" s="6"/>
      <c r="F32" s="6"/>
      <c r="G32" s="136"/>
      <c r="H32" s="3"/>
    </row>
    <row r="33" spans="1:8" ht="18.75" x14ac:dyDescent="0.3">
      <c r="A33" s="111">
        <v>527001</v>
      </c>
      <c r="B33" s="60" t="s">
        <v>32</v>
      </c>
      <c r="C33" s="53">
        <v>130000</v>
      </c>
      <c r="D33" s="153">
        <f>126023.32+1436.92</f>
        <v>127460.24</v>
      </c>
      <c r="E33" s="6"/>
      <c r="F33" s="6"/>
      <c r="G33" s="136"/>
      <c r="H33" s="3"/>
    </row>
    <row r="34" spans="1:8" ht="18.75" x14ac:dyDescent="0.3">
      <c r="A34" s="124">
        <v>527014</v>
      </c>
      <c r="B34" s="89" t="s">
        <v>130</v>
      </c>
      <c r="C34" s="77">
        <v>0</v>
      </c>
      <c r="D34" s="147">
        <v>354.94</v>
      </c>
      <c r="E34" s="6"/>
      <c r="F34" s="6"/>
      <c r="G34" s="136"/>
      <c r="H34" s="3"/>
    </row>
    <row r="35" spans="1:8" ht="18.75" x14ac:dyDescent="0.3">
      <c r="A35" s="161">
        <v>527064</v>
      </c>
      <c r="B35" s="162" t="s">
        <v>131</v>
      </c>
      <c r="C35" s="163">
        <v>0</v>
      </c>
      <c r="D35" s="164">
        <v>5740.15</v>
      </c>
      <c r="E35" s="6"/>
      <c r="F35" s="6"/>
      <c r="G35" s="136"/>
      <c r="H35" s="3"/>
    </row>
    <row r="36" spans="1:8" ht="18.75" x14ac:dyDescent="0.3">
      <c r="A36" s="133">
        <v>527099</v>
      </c>
      <c r="B36" s="73" t="s">
        <v>69</v>
      </c>
      <c r="C36" s="66">
        <v>2400</v>
      </c>
      <c r="D36" s="154">
        <v>1744.04</v>
      </c>
      <c r="E36" s="6"/>
      <c r="F36" s="6"/>
      <c r="G36" s="136"/>
      <c r="H36" s="3"/>
    </row>
    <row r="37" spans="1:8" ht="18.75" x14ac:dyDescent="0.3">
      <c r="A37" s="112">
        <v>551002</v>
      </c>
      <c r="B37" s="5" t="s">
        <v>35</v>
      </c>
      <c r="C37" s="6">
        <v>0</v>
      </c>
      <c r="D37" s="147">
        <v>0</v>
      </c>
      <c r="E37" s="6"/>
      <c r="F37" s="6"/>
      <c r="G37" s="136"/>
      <c r="H37" s="3"/>
    </row>
    <row r="38" spans="1:8" ht="18.75" x14ac:dyDescent="0.3">
      <c r="A38" s="112">
        <v>558000</v>
      </c>
      <c r="B38" s="5" t="s">
        <v>36</v>
      </c>
      <c r="C38" s="6">
        <v>50000</v>
      </c>
      <c r="D38" s="147">
        <v>252110.88</v>
      </c>
      <c r="E38" s="6"/>
      <c r="F38" s="6"/>
      <c r="G38" s="136"/>
      <c r="H38" s="3"/>
    </row>
    <row r="39" spans="1:8" ht="18.75" x14ac:dyDescent="0.3">
      <c r="A39" s="137">
        <v>558001</v>
      </c>
      <c r="B39" s="5" t="s">
        <v>111</v>
      </c>
      <c r="C39" s="122">
        <v>0</v>
      </c>
      <c r="D39" s="148">
        <v>20746.7</v>
      </c>
      <c r="E39" s="6"/>
      <c r="F39" s="6"/>
      <c r="G39" s="136"/>
      <c r="H39" s="3"/>
    </row>
    <row r="40" spans="1:8" ht="18.75" x14ac:dyDescent="0.3">
      <c r="A40" s="138">
        <v>558090</v>
      </c>
      <c r="B40" s="73" t="s">
        <v>74</v>
      </c>
      <c r="C40" s="74">
        <v>0</v>
      </c>
      <c r="D40" s="148">
        <v>46920</v>
      </c>
      <c r="E40" s="144"/>
      <c r="F40" s="144"/>
      <c r="G40" s="144">
        <f>SUM(G4:G39)</f>
        <v>10311400</v>
      </c>
      <c r="H40" s="151">
        <f>SUM(H3:H39)</f>
        <v>10745048.220000001</v>
      </c>
    </row>
    <row r="41" spans="1:8" ht="21.75" thickBot="1" x14ac:dyDescent="0.4">
      <c r="A41" s="137">
        <v>569015</v>
      </c>
      <c r="B41" s="139" t="s">
        <v>37</v>
      </c>
      <c r="C41" s="122">
        <v>18000</v>
      </c>
      <c r="D41" s="148">
        <v>15922</v>
      </c>
      <c r="G41" s="110"/>
    </row>
    <row r="42" spans="1:8" ht="19.5" thickBot="1" x14ac:dyDescent="0.35">
      <c r="A42" s="140" t="s">
        <v>47</v>
      </c>
      <c r="B42" s="141" t="s">
        <v>38</v>
      </c>
      <c r="C42" s="142">
        <f>SUM(C3:C41)</f>
        <v>10311400</v>
      </c>
      <c r="D42" s="149">
        <f>SUM(D3:D41)</f>
        <v>10745041.799999999</v>
      </c>
    </row>
    <row r="43" spans="1:8" x14ac:dyDescent="0.25">
      <c r="B43" s="20" t="s">
        <v>54</v>
      </c>
      <c r="G43" t="s">
        <v>124</v>
      </c>
      <c r="H43" s="50">
        <f>H40-D42</f>
        <v>6.4200000017881393</v>
      </c>
    </row>
    <row r="44" spans="1:8" x14ac:dyDescent="0.25">
      <c r="B44" s="19" t="s">
        <v>40</v>
      </c>
      <c r="C44" s="1" t="s">
        <v>41</v>
      </c>
      <c r="D44" s="1"/>
      <c r="H44" s="123"/>
    </row>
    <row r="45" spans="1:8" x14ac:dyDescent="0.25">
      <c r="B45" s="19" t="s">
        <v>33</v>
      </c>
      <c r="C45" s="1" t="s">
        <v>42</v>
      </c>
      <c r="D45" s="1"/>
      <c r="H45" s="123"/>
    </row>
    <row r="46" spans="1:8" x14ac:dyDescent="0.25">
      <c r="B46" s="19" t="s">
        <v>30</v>
      </c>
      <c r="C46" s="1" t="s">
        <v>43</v>
      </c>
      <c r="D46" s="1"/>
    </row>
    <row r="47" spans="1:8" x14ac:dyDescent="0.25">
      <c r="B47" s="19" t="s">
        <v>44</v>
      </c>
      <c r="C47" s="1" t="s">
        <v>45</v>
      </c>
      <c r="D47" s="1"/>
    </row>
    <row r="48" spans="1:8" x14ac:dyDescent="0.25">
      <c r="B48" s="19" t="s">
        <v>76</v>
      </c>
      <c r="C48" s="1" t="s">
        <v>77</v>
      </c>
      <c r="D48" s="1"/>
    </row>
    <row r="49" spans="2:6" x14ac:dyDescent="0.25">
      <c r="B49" s="19" t="s">
        <v>36</v>
      </c>
      <c r="C49" s="1" t="s">
        <v>105</v>
      </c>
      <c r="D49" s="1"/>
    </row>
    <row r="50" spans="2:6" x14ac:dyDescent="0.25">
      <c r="B50" s="19"/>
      <c r="C50" s="1"/>
      <c r="D50" s="1"/>
      <c r="E50" s="116"/>
    </row>
    <row r="51" spans="2:6" x14ac:dyDescent="0.25">
      <c r="B51" s="19"/>
      <c r="C51" s="1"/>
      <c r="D51" s="1"/>
      <c r="F51" s="115" t="s">
        <v>82</v>
      </c>
    </row>
    <row r="52" spans="2:6" x14ac:dyDescent="0.25">
      <c r="B52" s="26"/>
      <c r="C52" s="115" t="s">
        <v>83</v>
      </c>
      <c r="D52" s="115"/>
      <c r="F52" s="7">
        <v>11500000</v>
      </c>
    </row>
    <row r="53" spans="2:6" x14ac:dyDescent="0.25">
      <c r="B53" s="26" t="s">
        <v>114</v>
      </c>
      <c r="C53" s="7">
        <v>11500000</v>
      </c>
      <c r="D53" s="7"/>
      <c r="E53" s="29"/>
    </row>
    <row r="54" spans="2:6" x14ac:dyDescent="0.25">
      <c r="E54" s="29"/>
      <c r="F54" s="30">
        <v>13000000</v>
      </c>
    </row>
    <row r="55" spans="2:6" x14ac:dyDescent="0.25">
      <c r="B55" s="27" t="s">
        <v>125</v>
      </c>
      <c r="C55" s="30">
        <v>13000000</v>
      </c>
      <c r="D55" s="30"/>
    </row>
    <row r="56" spans="2:6" x14ac:dyDescent="0.25">
      <c r="C56" s="30"/>
      <c r="D56" s="30"/>
    </row>
  </sheetData>
  <mergeCells count="2">
    <mergeCell ref="A2:C2"/>
    <mergeCell ref="E2:G2"/>
  </mergeCells>
  <pageMargins left="0.7" right="0.7" top="0.78740157499999996" bottom="0.78740157499999996" header="0.3" footer="0.3"/>
  <pageSetup paperSize="9"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56"/>
  <sheetViews>
    <sheetView topLeftCell="A31" workbookViewId="0">
      <selection activeCell="B53" sqref="B53"/>
    </sheetView>
  </sheetViews>
  <sheetFormatPr defaultColWidth="9.140625" defaultRowHeight="15" x14ac:dyDescent="0.25"/>
  <cols>
    <col min="1" max="1" width="8" customWidth="1"/>
    <col min="2" max="2" width="35.85546875" customWidth="1"/>
    <col min="3" max="3" width="16.85546875" customWidth="1"/>
    <col min="4" max="4" width="28" customWidth="1"/>
    <col min="5" max="5" width="10.7109375" customWidth="1"/>
    <col min="6" max="6" width="25" customWidth="1"/>
    <col min="7" max="7" width="18.7109375" customWidth="1"/>
    <col min="8" max="8" width="20.5703125" customWidth="1"/>
  </cols>
  <sheetData>
    <row r="1" spans="1:8" ht="19.5" thickBot="1" x14ac:dyDescent="0.35">
      <c r="B1" s="145" t="s">
        <v>126</v>
      </c>
      <c r="C1" s="145"/>
      <c r="D1" s="165" t="s">
        <v>132</v>
      </c>
      <c r="E1" s="2"/>
      <c r="F1" s="2"/>
    </row>
    <row r="2" spans="1:8" ht="15.75" thickBot="1" x14ac:dyDescent="0.3">
      <c r="A2" s="205" t="s">
        <v>102</v>
      </c>
      <c r="B2" s="206"/>
      <c r="C2" s="207"/>
      <c r="D2" s="127"/>
      <c r="E2" s="208" t="s">
        <v>103</v>
      </c>
      <c r="F2" s="209"/>
      <c r="G2" s="209"/>
      <c r="H2" s="11"/>
    </row>
    <row r="3" spans="1:8" ht="18.75" x14ac:dyDescent="0.3">
      <c r="A3" s="128">
        <v>501001</v>
      </c>
      <c r="B3" s="129" t="s">
        <v>3</v>
      </c>
      <c r="C3" s="130">
        <v>350000</v>
      </c>
      <c r="D3" s="146">
        <v>425368.97</v>
      </c>
      <c r="E3" s="112">
        <v>602000</v>
      </c>
      <c r="F3" s="5" t="s">
        <v>133</v>
      </c>
      <c r="G3" s="5">
        <v>0</v>
      </c>
      <c r="H3" s="150">
        <v>4800</v>
      </c>
    </row>
    <row r="4" spans="1:8" ht="18.75" x14ac:dyDescent="0.3">
      <c r="A4" s="112">
        <v>501003</v>
      </c>
      <c r="B4" s="5" t="s">
        <v>7</v>
      </c>
      <c r="C4" s="6">
        <v>45000</v>
      </c>
      <c r="D4" s="147">
        <v>39715</v>
      </c>
      <c r="E4" s="112">
        <v>602001</v>
      </c>
      <c r="F4" s="5" t="s">
        <v>4</v>
      </c>
      <c r="G4" s="6">
        <v>350000</v>
      </c>
      <c r="H4" s="150">
        <f>394294+24540</f>
        <v>418834</v>
      </c>
    </row>
    <row r="5" spans="1:8" ht="18.75" x14ac:dyDescent="0.3">
      <c r="A5" s="112">
        <v>501005</v>
      </c>
      <c r="B5" s="5" t="s">
        <v>9</v>
      </c>
      <c r="C5" s="6">
        <v>5000</v>
      </c>
      <c r="D5" s="147">
        <v>7061</v>
      </c>
      <c r="E5" s="159">
        <v>602087</v>
      </c>
      <c r="F5" s="152" t="s">
        <v>120</v>
      </c>
      <c r="G5" s="156">
        <v>35000</v>
      </c>
      <c r="H5" s="158">
        <v>50930</v>
      </c>
    </row>
    <row r="6" spans="1:8" ht="18.75" x14ac:dyDescent="0.3">
      <c r="A6" s="112">
        <v>501007</v>
      </c>
      <c r="B6" s="5" t="s">
        <v>11</v>
      </c>
      <c r="C6" s="6">
        <v>3000</v>
      </c>
      <c r="D6" s="147">
        <v>5685.79</v>
      </c>
      <c r="E6" s="124">
        <v>602088</v>
      </c>
      <c r="F6" s="89" t="s">
        <v>134</v>
      </c>
      <c r="G6" s="77">
        <v>0</v>
      </c>
      <c r="H6" s="167">
        <v>3325</v>
      </c>
    </row>
    <row r="7" spans="1:8" ht="18.75" x14ac:dyDescent="0.3">
      <c r="A7" s="112">
        <v>501010</v>
      </c>
      <c r="B7" s="5" t="s">
        <v>13</v>
      </c>
      <c r="C7" s="6">
        <v>130000</v>
      </c>
      <c r="D7" s="147">
        <f>7260+236654.3</f>
        <v>243914.3</v>
      </c>
      <c r="E7" s="112">
        <v>609010</v>
      </c>
      <c r="F7" s="5" t="s">
        <v>6</v>
      </c>
      <c r="G7" s="6">
        <v>25000</v>
      </c>
      <c r="H7" s="150">
        <v>29090</v>
      </c>
    </row>
    <row r="8" spans="1:8" ht="21.75" customHeight="1" x14ac:dyDescent="0.3">
      <c r="A8" s="111">
        <v>501011</v>
      </c>
      <c r="B8" s="60" t="s">
        <v>14</v>
      </c>
      <c r="C8" s="53">
        <v>100000</v>
      </c>
      <c r="D8" s="153">
        <v>4526.4799999999996</v>
      </c>
      <c r="E8" s="112">
        <v>609012</v>
      </c>
      <c r="F8" s="5" t="s">
        <v>8</v>
      </c>
      <c r="G8" s="6">
        <v>55000</v>
      </c>
      <c r="H8" s="150">
        <v>68620</v>
      </c>
    </row>
    <row r="9" spans="1:8" ht="18.75" x14ac:dyDescent="0.3">
      <c r="A9" s="124">
        <v>501027</v>
      </c>
      <c r="B9" s="89" t="s">
        <v>119</v>
      </c>
      <c r="C9" s="77"/>
      <c r="D9" s="147">
        <v>2819.4</v>
      </c>
      <c r="E9" s="112">
        <v>609011</v>
      </c>
      <c r="F9" s="5" t="s">
        <v>10</v>
      </c>
      <c r="G9" s="6">
        <v>20000</v>
      </c>
      <c r="H9" s="150">
        <v>133385</v>
      </c>
    </row>
    <row r="10" spans="1:8" ht="18.75" x14ac:dyDescent="0.3">
      <c r="A10" s="159">
        <v>501087</v>
      </c>
      <c r="B10" s="152" t="s">
        <v>120</v>
      </c>
      <c r="C10" s="156">
        <v>30000</v>
      </c>
      <c r="D10" s="160">
        <v>43471.05</v>
      </c>
      <c r="E10" s="124"/>
      <c r="F10" s="89"/>
      <c r="G10" s="77"/>
      <c r="H10" s="150"/>
    </row>
    <row r="11" spans="1:8" ht="18.75" x14ac:dyDescent="0.3">
      <c r="A11" s="133">
        <v>501090</v>
      </c>
      <c r="B11" s="73" t="s">
        <v>63</v>
      </c>
      <c r="C11" s="66">
        <v>25000</v>
      </c>
      <c r="D11" s="154">
        <v>52806.2</v>
      </c>
      <c r="E11" s="132">
        <v>672023</v>
      </c>
      <c r="F11" s="73" t="s">
        <v>73</v>
      </c>
      <c r="G11" s="66">
        <v>196400</v>
      </c>
      <c r="H11" s="150">
        <v>350600.07</v>
      </c>
    </row>
    <row r="12" spans="1:8" ht="18.75" x14ac:dyDescent="0.3">
      <c r="A12" s="112">
        <v>502001</v>
      </c>
      <c r="B12" s="5" t="s">
        <v>16</v>
      </c>
      <c r="C12" s="6">
        <v>150000</v>
      </c>
      <c r="D12" s="147">
        <v>114310.34</v>
      </c>
      <c r="E12" s="112">
        <v>672348</v>
      </c>
      <c r="F12" s="5" t="s">
        <v>12</v>
      </c>
      <c r="G12" s="6">
        <v>900000</v>
      </c>
      <c r="H12" s="150">
        <v>900000</v>
      </c>
    </row>
    <row r="13" spans="1:8" ht="18.75" x14ac:dyDescent="0.3">
      <c r="A13" s="112">
        <v>502002</v>
      </c>
      <c r="B13" s="5" t="s">
        <v>17</v>
      </c>
      <c r="C13" s="6">
        <v>30000</v>
      </c>
      <c r="D13" s="147">
        <v>26927.35</v>
      </c>
      <c r="E13" s="111">
        <v>672346</v>
      </c>
      <c r="F13" s="60" t="s">
        <v>61</v>
      </c>
      <c r="G13" s="53">
        <f>C8+C26+C29+C33</f>
        <v>8730000</v>
      </c>
      <c r="H13" s="150">
        <v>8663624</v>
      </c>
    </row>
    <row r="14" spans="1:8" ht="18.75" x14ac:dyDescent="0.3">
      <c r="A14" s="112">
        <v>502004</v>
      </c>
      <c r="B14" s="5" t="s">
        <v>18</v>
      </c>
      <c r="C14" s="6">
        <v>150000</v>
      </c>
      <c r="D14" s="147">
        <v>53244.43</v>
      </c>
      <c r="E14" s="134">
        <v>648000</v>
      </c>
      <c r="F14" s="5" t="s">
        <v>49</v>
      </c>
      <c r="G14" s="6">
        <v>0</v>
      </c>
      <c r="H14" s="150">
        <v>16000</v>
      </c>
    </row>
    <row r="15" spans="1:8" ht="18.75" x14ac:dyDescent="0.3">
      <c r="A15" s="112">
        <v>511000</v>
      </c>
      <c r="B15" s="5" t="s">
        <v>118</v>
      </c>
      <c r="C15" s="6">
        <v>13000</v>
      </c>
      <c r="D15" s="147">
        <v>7369.89</v>
      </c>
      <c r="E15" s="168">
        <v>649010</v>
      </c>
      <c r="F15" s="163" t="s">
        <v>131</v>
      </c>
      <c r="G15" s="169">
        <v>0</v>
      </c>
      <c r="H15" s="166">
        <v>5740.15</v>
      </c>
    </row>
    <row r="16" spans="1:8" ht="18.75" x14ac:dyDescent="0.3">
      <c r="A16" s="112">
        <v>512000</v>
      </c>
      <c r="B16" s="5" t="s">
        <v>21</v>
      </c>
      <c r="C16" s="6">
        <v>3000</v>
      </c>
      <c r="D16" s="147">
        <v>1950</v>
      </c>
      <c r="E16" s="134">
        <v>672025</v>
      </c>
      <c r="F16" s="6" t="s">
        <v>135</v>
      </c>
      <c r="G16" s="136">
        <v>0</v>
      </c>
      <c r="H16" s="3">
        <v>66400</v>
      </c>
    </row>
    <row r="17" spans="1:8" ht="18.75" x14ac:dyDescent="0.3">
      <c r="A17" s="112">
        <v>518001</v>
      </c>
      <c r="B17" s="5" t="s">
        <v>22</v>
      </c>
      <c r="C17" s="6">
        <v>2000</v>
      </c>
      <c r="D17" s="147">
        <v>3296</v>
      </c>
      <c r="E17" s="134">
        <v>672026</v>
      </c>
      <c r="F17" s="6" t="s">
        <v>136</v>
      </c>
      <c r="G17" s="136">
        <v>0</v>
      </c>
      <c r="H17" s="3">
        <v>22000</v>
      </c>
    </row>
    <row r="18" spans="1:8" ht="18.75" x14ac:dyDescent="0.3">
      <c r="A18" s="112">
        <v>518002</v>
      </c>
      <c r="B18" s="5" t="s">
        <v>23</v>
      </c>
      <c r="C18" s="6">
        <v>2000</v>
      </c>
      <c r="D18" s="147">
        <v>1607</v>
      </c>
      <c r="E18" s="134">
        <v>672026</v>
      </c>
      <c r="F18" s="6" t="s">
        <v>137</v>
      </c>
      <c r="G18" s="136">
        <v>0</v>
      </c>
      <c r="H18" s="3">
        <v>11700</v>
      </c>
    </row>
    <row r="19" spans="1:8" ht="18.75" x14ac:dyDescent="0.3">
      <c r="A19" s="112">
        <v>518003</v>
      </c>
      <c r="B19" s="5" t="s">
        <v>24</v>
      </c>
      <c r="C19" s="6">
        <v>130000</v>
      </c>
      <c r="D19" s="147">
        <v>248506.48</v>
      </c>
      <c r="E19" s="6"/>
      <c r="F19" s="6"/>
      <c r="G19" s="136"/>
      <c r="H19" s="3"/>
    </row>
    <row r="20" spans="1:8" ht="18.75" x14ac:dyDescent="0.3">
      <c r="A20" s="112">
        <v>518004</v>
      </c>
      <c r="B20" s="5" t="s">
        <v>25</v>
      </c>
      <c r="C20" s="6">
        <v>48000</v>
      </c>
      <c r="D20" s="147">
        <v>48000</v>
      </c>
      <c r="E20" s="6"/>
      <c r="F20" s="6"/>
      <c r="G20" s="136"/>
      <c r="H20" s="3"/>
    </row>
    <row r="21" spans="1:8" ht="18.75" x14ac:dyDescent="0.3">
      <c r="A21" s="112">
        <v>518006</v>
      </c>
      <c r="B21" s="5" t="s">
        <v>26</v>
      </c>
      <c r="C21" s="6">
        <v>1000</v>
      </c>
      <c r="D21" s="147">
        <v>412.3</v>
      </c>
      <c r="E21" s="6"/>
      <c r="F21" s="6"/>
      <c r="G21" s="136"/>
      <c r="H21" s="3"/>
    </row>
    <row r="22" spans="1:8" ht="18.75" x14ac:dyDescent="0.3">
      <c r="A22" s="112">
        <v>518007</v>
      </c>
      <c r="B22" s="5" t="s">
        <v>27</v>
      </c>
      <c r="C22" s="6">
        <v>0</v>
      </c>
      <c r="D22" s="147">
        <v>0</v>
      </c>
      <c r="E22" s="6"/>
      <c r="F22" s="6"/>
      <c r="G22" s="136"/>
      <c r="H22" s="3"/>
    </row>
    <row r="23" spans="1:8" ht="18.75" x14ac:dyDescent="0.3">
      <c r="A23" s="112">
        <v>518008</v>
      </c>
      <c r="B23" s="5" t="s">
        <v>28</v>
      </c>
      <c r="C23" s="6">
        <v>50000</v>
      </c>
      <c r="D23" s="147">
        <v>36359.870000000003</v>
      </c>
      <c r="E23" s="6"/>
      <c r="F23" s="6"/>
      <c r="G23" s="136"/>
      <c r="H23" s="3"/>
    </row>
    <row r="24" spans="1:8" ht="18.75" x14ac:dyDescent="0.3">
      <c r="A24" s="111">
        <v>518011</v>
      </c>
      <c r="B24" s="60" t="s">
        <v>129</v>
      </c>
      <c r="C24" s="53"/>
      <c r="D24" s="153">
        <v>25537</v>
      </c>
      <c r="E24" s="6"/>
      <c r="F24" s="6"/>
      <c r="G24" s="136"/>
      <c r="H24" s="3"/>
    </row>
    <row r="25" spans="1:8" ht="18.75" x14ac:dyDescent="0.3">
      <c r="A25" s="133">
        <v>518091</v>
      </c>
      <c r="B25" s="73" t="s">
        <v>65</v>
      </c>
      <c r="C25" s="66">
        <v>25000</v>
      </c>
      <c r="D25" s="154">
        <v>25385</v>
      </c>
      <c r="E25" s="6"/>
      <c r="F25" s="6"/>
      <c r="G25" s="136"/>
      <c r="H25" s="3"/>
    </row>
    <row r="26" spans="1:8" ht="18.75" x14ac:dyDescent="0.3">
      <c r="A26" s="111">
        <v>521001</v>
      </c>
      <c r="B26" s="60" t="s">
        <v>110</v>
      </c>
      <c r="C26" s="53">
        <v>6500000</v>
      </c>
      <c r="D26" s="153">
        <f>6275284+32175+71846</f>
        <v>6379305</v>
      </c>
      <c r="E26" s="6"/>
      <c r="F26" s="6"/>
      <c r="G26" s="136"/>
      <c r="H26" s="3"/>
    </row>
    <row r="27" spans="1:8" ht="18.75" x14ac:dyDescent="0.3">
      <c r="A27" s="112">
        <v>521011</v>
      </c>
      <c r="B27" s="5" t="s">
        <v>127</v>
      </c>
      <c r="C27" s="6">
        <v>150000</v>
      </c>
      <c r="D27" s="147">
        <v>104056</v>
      </c>
      <c r="E27" s="6"/>
      <c r="F27" s="6"/>
      <c r="G27" s="136"/>
      <c r="H27" s="3"/>
    </row>
    <row r="28" spans="1:8" ht="18.75" x14ac:dyDescent="0.3">
      <c r="A28" s="133">
        <v>521099</v>
      </c>
      <c r="B28" s="73" t="s">
        <v>80</v>
      </c>
      <c r="C28" s="66">
        <v>120000</v>
      </c>
      <c r="D28" s="154">
        <v>190934</v>
      </c>
      <c r="E28" s="6"/>
      <c r="F28" s="6"/>
      <c r="G28" s="136"/>
      <c r="H28" s="3"/>
    </row>
    <row r="29" spans="1:8" ht="18.75" x14ac:dyDescent="0.3">
      <c r="A29" s="111">
        <v>524000</v>
      </c>
      <c r="B29" s="60" t="s">
        <v>31</v>
      </c>
      <c r="C29" s="53">
        <v>2000000</v>
      </c>
      <c r="D29" s="147">
        <v>2117748.58</v>
      </c>
      <c r="E29" s="6"/>
      <c r="F29" s="6"/>
      <c r="G29" s="136" t="s">
        <v>19</v>
      </c>
      <c r="H29" s="3"/>
    </row>
    <row r="30" spans="1:8" ht="18.75" x14ac:dyDescent="0.3">
      <c r="A30" s="112">
        <v>524002</v>
      </c>
      <c r="B30" s="5" t="s">
        <v>79</v>
      </c>
      <c r="C30" s="6">
        <v>0</v>
      </c>
      <c r="D30" s="147">
        <v>6778.59</v>
      </c>
      <c r="E30" s="6"/>
      <c r="F30" s="6"/>
      <c r="G30" s="136" t="s">
        <v>19</v>
      </c>
      <c r="H30" s="3"/>
    </row>
    <row r="31" spans="1:8" ht="18.75" x14ac:dyDescent="0.3">
      <c r="A31" s="133">
        <v>524099</v>
      </c>
      <c r="B31" s="73" t="s">
        <v>68</v>
      </c>
      <c r="C31" s="66">
        <v>24000</v>
      </c>
      <c r="D31" s="154">
        <v>29770.83</v>
      </c>
      <c r="E31" s="6"/>
      <c r="F31" s="6"/>
      <c r="G31" s="136"/>
      <c r="H31" s="3"/>
    </row>
    <row r="32" spans="1:8" ht="18.75" x14ac:dyDescent="0.3">
      <c r="A32" s="124">
        <v>525000</v>
      </c>
      <c r="B32" s="89" t="s">
        <v>34</v>
      </c>
      <c r="C32" s="77">
        <v>25000</v>
      </c>
      <c r="D32" s="147">
        <v>27176</v>
      </c>
      <c r="E32" s="6"/>
      <c r="F32" s="6"/>
      <c r="G32" s="136"/>
      <c r="H32" s="3"/>
    </row>
    <row r="33" spans="1:8" ht="18.75" x14ac:dyDescent="0.3">
      <c r="A33" s="111">
        <v>527001</v>
      </c>
      <c r="B33" s="60" t="s">
        <v>32</v>
      </c>
      <c r="C33" s="53">
        <v>130000</v>
      </c>
      <c r="D33" s="153">
        <f>126023.32+1436.92</f>
        <v>127460.24</v>
      </c>
      <c r="E33" s="6"/>
      <c r="F33" s="6"/>
      <c r="G33" s="136"/>
      <c r="H33" s="3"/>
    </row>
    <row r="34" spans="1:8" ht="18.75" x14ac:dyDescent="0.3">
      <c r="A34" s="124">
        <v>527014</v>
      </c>
      <c r="B34" s="89" t="s">
        <v>130</v>
      </c>
      <c r="C34" s="77">
        <v>0</v>
      </c>
      <c r="D34" s="147">
        <v>354.94</v>
      </c>
      <c r="E34" s="6"/>
      <c r="F34" s="6"/>
      <c r="G34" s="136"/>
      <c r="H34" s="3"/>
    </row>
    <row r="35" spans="1:8" ht="18.75" x14ac:dyDescent="0.3">
      <c r="A35" s="161">
        <v>527064</v>
      </c>
      <c r="B35" s="162" t="s">
        <v>131</v>
      </c>
      <c r="C35" s="163">
        <v>0</v>
      </c>
      <c r="D35" s="164">
        <v>5740.15</v>
      </c>
      <c r="E35" s="6"/>
      <c r="F35" s="6"/>
      <c r="G35" s="136"/>
      <c r="H35" s="3"/>
    </row>
    <row r="36" spans="1:8" ht="18.75" x14ac:dyDescent="0.3">
      <c r="A36" s="133">
        <v>527099</v>
      </c>
      <c r="B36" s="73" t="s">
        <v>69</v>
      </c>
      <c r="C36" s="66">
        <v>2400</v>
      </c>
      <c r="D36" s="154">
        <v>1744.04</v>
      </c>
      <c r="E36" s="6"/>
      <c r="F36" s="6"/>
      <c r="G36" s="136"/>
      <c r="H36" s="3"/>
    </row>
    <row r="37" spans="1:8" ht="18.75" x14ac:dyDescent="0.3">
      <c r="A37" s="112">
        <v>551002</v>
      </c>
      <c r="B37" s="5" t="s">
        <v>35</v>
      </c>
      <c r="C37" s="6">
        <v>0</v>
      </c>
      <c r="D37" s="147">
        <v>0</v>
      </c>
      <c r="E37" s="6"/>
      <c r="F37" s="6"/>
      <c r="G37" s="136"/>
      <c r="H37" s="3"/>
    </row>
    <row r="38" spans="1:8" ht="18.75" x14ac:dyDescent="0.3">
      <c r="A38" s="112">
        <v>558000</v>
      </c>
      <c r="B38" s="5" t="s">
        <v>36</v>
      </c>
      <c r="C38" s="6">
        <v>50000</v>
      </c>
      <c r="D38" s="147">
        <v>252110.88</v>
      </c>
      <c r="E38" s="6"/>
      <c r="F38" s="6"/>
      <c r="G38" s="136"/>
      <c r="H38" s="3"/>
    </row>
    <row r="39" spans="1:8" ht="18.75" x14ac:dyDescent="0.3">
      <c r="A39" s="137">
        <v>558001</v>
      </c>
      <c r="B39" s="5" t="s">
        <v>111</v>
      </c>
      <c r="C39" s="122">
        <v>0</v>
      </c>
      <c r="D39" s="148">
        <v>20746.7</v>
      </c>
      <c r="E39" s="6"/>
      <c r="F39" s="6"/>
      <c r="G39" s="136"/>
      <c r="H39" s="3"/>
    </row>
    <row r="40" spans="1:8" ht="18.75" x14ac:dyDescent="0.3">
      <c r="A40" s="138">
        <v>558090</v>
      </c>
      <c r="B40" s="73" t="s">
        <v>74</v>
      </c>
      <c r="C40" s="74">
        <v>0</v>
      </c>
      <c r="D40" s="148">
        <v>46920</v>
      </c>
      <c r="E40" s="144"/>
      <c r="F40" s="144"/>
      <c r="G40" s="144">
        <f>SUM(G4:G39)</f>
        <v>10311400</v>
      </c>
      <c r="H40" s="151">
        <f>SUM(H3:H39)</f>
        <v>10745048.220000001</v>
      </c>
    </row>
    <row r="41" spans="1:8" ht="21.75" thickBot="1" x14ac:dyDescent="0.4">
      <c r="A41" s="137">
        <v>569015</v>
      </c>
      <c r="B41" s="139" t="s">
        <v>37</v>
      </c>
      <c r="C41" s="122">
        <v>18000</v>
      </c>
      <c r="D41" s="148">
        <v>15922</v>
      </c>
      <c r="G41" s="110"/>
    </row>
    <row r="42" spans="1:8" ht="19.5" thickBot="1" x14ac:dyDescent="0.35">
      <c r="A42" s="140" t="s">
        <v>47</v>
      </c>
      <c r="B42" s="141" t="s">
        <v>38</v>
      </c>
      <c r="C42" s="142">
        <f>SUM(C3:C41)</f>
        <v>10311400</v>
      </c>
      <c r="D42" s="149">
        <f>SUM(D3:D41)</f>
        <v>10745041.799999999</v>
      </c>
    </row>
    <row r="43" spans="1:8" x14ac:dyDescent="0.25">
      <c r="B43" s="20" t="s">
        <v>54</v>
      </c>
      <c r="G43" t="s">
        <v>124</v>
      </c>
      <c r="H43" s="50">
        <f>H40-D42</f>
        <v>6.4200000017881393</v>
      </c>
    </row>
    <row r="44" spans="1:8" x14ac:dyDescent="0.25">
      <c r="B44" s="19" t="s">
        <v>40</v>
      </c>
      <c r="C44" s="1" t="s">
        <v>41</v>
      </c>
      <c r="D44" s="1"/>
      <c r="H44" s="123"/>
    </row>
    <row r="45" spans="1:8" x14ac:dyDescent="0.25">
      <c r="B45" s="19" t="s">
        <v>33</v>
      </c>
      <c r="C45" s="1" t="s">
        <v>42</v>
      </c>
      <c r="D45" s="1"/>
      <c r="H45" s="123"/>
    </row>
    <row r="46" spans="1:8" x14ac:dyDescent="0.25">
      <c r="B46" s="19" t="s">
        <v>30</v>
      </c>
      <c r="C46" s="1" t="s">
        <v>43</v>
      </c>
      <c r="D46" s="1"/>
    </row>
    <row r="47" spans="1:8" x14ac:dyDescent="0.25">
      <c r="B47" s="19" t="s">
        <v>44</v>
      </c>
      <c r="C47" s="1" t="s">
        <v>45</v>
      </c>
      <c r="D47" s="1"/>
    </row>
    <row r="48" spans="1:8" x14ac:dyDescent="0.25">
      <c r="B48" s="19" t="s">
        <v>76</v>
      </c>
      <c r="C48" s="1" t="s">
        <v>77</v>
      </c>
      <c r="D48" s="1"/>
    </row>
    <row r="49" spans="2:6" x14ac:dyDescent="0.25">
      <c r="B49" s="19" t="s">
        <v>36</v>
      </c>
      <c r="C49" s="1" t="s">
        <v>105</v>
      </c>
      <c r="D49" s="1"/>
    </row>
    <row r="50" spans="2:6" x14ac:dyDescent="0.25">
      <c r="B50" s="19"/>
      <c r="C50" s="1"/>
      <c r="D50" s="1"/>
      <c r="E50" s="116"/>
    </row>
    <row r="51" spans="2:6" x14ac:dyDescent="0.25">
      <c r="B51" s="19"/>
      <c r="C51" s="1"/>
      <c r="D51" s="1"/>
      <c r="F51" s="115" t="s">
        <v>82</v>
      </c>
    </row>
    <row r="52" spans="2:6" x14ac:dyDescent="0.25">
      <c r="B52" s="26"/>
      <c r="C52" s="115" t="s">
        <v>83</v>
      </c>
      <c r="D52" s="115"/>
      <c r="F52" s="7">
        <v>11500000</v>
      </c>
    </row>
    <row r="53" spans="2:6" x14ac:dyDescent="0.25">
      <c r="B53" s="26" t="s">
        <v>114</v>
      </c>
      <c r="C53" s="7">
        <v>11500000</v>
      </c>
      <c r="D53" s="7"/>
      <c r="E53" s="29"/>
    </row>
    <row r="54" spans="2:6" x14ac:dyDescent="0.25">
      <c r="E54" s="29"/>
      <c r="F54" s="30">
        <v>13000000</v>
      </c>
    </row>
    <row r="55" spans="2:6" x14ac:dyDescent="0.25">
      <c r="B55" s="27" t="s">
        <v>125</v>
      </c>
      <c r="C55" s="30">
        <v>13000000</v>
      </c>
      <c r="D55" s="30"/>
    </row>
    <row r="56" spans="2:6" x14ac:dyDescent="0.25">
      <c r="C56" s="30"/>
      <c r="D56" s="30"/>
    </row>
  </sheetData>
  <mergeCells count="2">
    <mergeCell ref="A2:C2"/>
    <mergeCell ref="E2:G2"/>
  </mergeCells>
  <pageMargins left="0.7" right="0.7" top="0.78740157499999996" bottom="0.78740157499999996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22</vt:i4>
      </vt:variant>
    </vt:vector>
  </HeadingPairs>
  <TitlesOfParts>
    <vt:vector size="22" baseType="lpstr">
      <vt:lpstr>rozpočet 2026</vt:lpstr>
      <vt:lpstr>rozpočet 2025 čerpání</vt:lpstr>
      <vt:lpstr>rozpočet 2025</vt:lpstr>
      <vt:lpstr>rozpočet 2024 čerpání</vt:lpstr>
      <vt:lpstr>rozpočet 2024</vt:lpstr>
      <vt:lpstr>rozpocet_2023 čerpání</vt:lpstr>
      <vt:lpstr>rozpocet_2023</vt:lpstr>
      <vt:lpstr>rozpocet_2022 čerpání</vt:lpstr>
      <vt:lpstr>rozpocet_2022</vt:lpstr>
      <vt:lpstr>cerpani_2021</vt:lpstr>
      <vt:lpstr>rozpocet_2021</vt:lpstr>
      <vt:lpstr>cerpani_2020</vt:lpstr>
      <vt:lpstr>cerpani30_6_2021</vt:lpstr>
      <vt:lpstr>cerpani_2018</vt:lpstr>
      <vt:lpstr>2018_VYDAJE</vt:lpstr>
      <vt:lpstr>2018_prijmy</vt:lpstr>
      <vt:lpstr>2018</vt:lpstr>
      <vt:lpstr>cerpani_2019</vt:lpstr>
      <vt:lpstr>2019</vt:lpstr>
      <vt:lpstr>2019_CB</vt:lpstr>
      <vt:lpstr>2020</vt:lpstr>
      <vt:lpstr>2020zverejnit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Krystková</dc:creator>
  <cp:lastModifiedBy>Jana Kuchtíková</cp:lastModifiedBy>
  <cp:lastPrinted>2025-10-23T09:51:55Z</cp:lastPrinted>
  <dcterms:created xsi:type="dcterms:W3CDTF">2018-01-16T13:30:44Z</dcterms:created>
  <dcterms:modified xsi:type="dcterms:W3CDTF">2025-10-23T09:53:14Z</dcterms:modified>
</cp:coreProperties>
</file>